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kmakowska\AppData\Local\Microsoft\Windows\INetCache\Content.Outlook\KX1K67GJ\"/>
    </mc:Choice>
  </mc:AlternateContent>
  <xr:revisionPtr revIDLastSave="0" documentId="13_ncr:1_{343CEE44-0ABB-48D5-A01F-05591D8ED422}" xr6:coauthVersionLast="40" xr6:coauthVersionMax="40" xr10:uidLastSave="{00000000-0000-0000-0000-000000000000}"/>
  <bookViews>
    <workbookView xWindow="0" yWindow="0" windowWidth="28800" windowHeight="12225" tabRatio="785" xr2:uid="{00000000-000D-0000-FFFF-FFFF00000000}"/>
  </bookViews>
  <sheets>
    <sheet name="ul. KUTNOWSKA 230-350" sheetId="9" r:id="rId1"/>
  </sheets>
  <definedNames>
    <definedName name="_xlnm.Database" localSheetId="0">#REF!</definedName>
    <definedName name="_xlnm.Database">#REF!</definedName>
    <definedName name="_xlnm.Print_Area" localSheetId="0">'ul. KUTNOWSKA 230-350'!$B$1:$G$50</definedName>
    <definedName name="_xlnm.Print_Titles" localSheetId="0">'ul. KUTNOWSKA 230-350'!$2:$6</definedName>
  </definedNames>
  <calcPr calcId="18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9" l="1"/>
  <c r="G33" i="9"/>
  <c r="G32" i="9"/>
  <c r="G29" i="9"/>
  <c r="G28" i="9"/>
  <c r="G25" i="9"/>
  <c r="G23" i="9"/>
  <c r="G22" i="9"/>
  <c r="G18" i="9"/>
  <c r="G17" i="9"/>
  <c r="G16" i="9"/>
  <c r="G15" i="9"/>
  <c r="G12" i="9"/>
  <c r="G11" i="9"/>
  <c r="G8" i="9"/>
  <c r="E37" i="9" l="1"/>
  <c r="E17" i="9" l="1"/>
  <c r="E11" i="9" s="1"/>
  <c r="E12" i="9" s="1"/>
  <c r="E16" i="9" l="1"/>
  <c r="G40" i="9" l="1"/>
  <c r="G37" i="9"/>
  <c r="G42" i="9" s="1"/>
  <c r="E29" i="9"/>
  <c r="E28" i="9"/>
  <c r="E25" i="9"/>
  <c r="E23" i="9"/>
  <c r="E22" i="9" s="1"/>
  <c r="E8" i="9"/>
  <c r="E15" i="9" l="1"/>
  <c r="G43" i="9" l="1"/>
  <c r="G44" i="9" s="1"/>
</calcChain>
</file>

<file path=xl/sharedStrings.xml><?xml version="1.0" encoding="utf-8"?>
<sst xmlns="http://schemas.openxmlformats.org/spreadsheetml/2006/main" count="76" uniqueCount="65">
  <si>
    <t>KOSZTORYS OFERTOWY</t>
  </si>
  <si>
    <t>Lp.</t>
  </si>
  <si>
    <t>Opis</t>
  </si>
  <si>
    <t>Jedn. miary</t>
  </si>
  <si>
    <t>Ilość</t>
  </si>
  <si>
    <t>I</t>
  </si>
  <si>
    <t>ROBOTY POMIAROWE</t>
  </si>
  <si>
    <t>Roboty pomiarowe przy liniowych robotach ziemnych</t>
  </si>
  <si>
    <t>km</t>
  </si>
  <si>
    <t>Razem dział: ROBOTY POMIAROWE</t>
  </si>
  <si>
    <t>II</t>
  </si>
  <si>
    <t>m2</t>
  </si>
  <si>
    <t>m</t>
  </si>
  <si>
    <t>m3</t>
  </si>
  <si>
    <t>III</t>
  </si>
  <si>
    <t>ROBOTY ZIEMNE</t>
  </si>
  <si>
    <t>Wykopy oraz przekopy wykonywane mechanicznie</t>
  </si>
  <si>
    <t>Wywóz materiału z wykopu samochodami samowyładowczymi na legalne składowisko wraz z kosztami utylizacji/składowania</t>
  </si>
  <si>
    <t>Razem dział: ROBOTY ZIEMNE</t>
  </si>
  <si>
    <t>IV</t>
  </si>
  <si>
    <t>4.1</t>
  </si>
  <si>
    <t xml:space="preserve">Mechaniczne profilowanie i zagęszczenie podłoża pod warstwy konstrukcyjne nawierzchni w gruncie kat. I-IV </t>
  </si>
  <si>
    <t>4.2</t>
  </si>
  <si>
    <t>Razem dział: PODBUDOWY POD NAWIERZCHNIE</t>
  </si>
  <si>
    <t>V</t>
  </si>
  <si>
    <t>NAWIERZCHNIE</t>
  </si>
  <si>
    <t>Razem dział: NAWIERZCHNIE</t>
  </si>
  <si>
    <t>ELEMENTY ULIC</t>
  </si>
  <si>
    <t>Razem dział: ELEMENTY ULIC</t>
  </si>
  <si>
    <t>VII</t>
  </si>
  <si>
    <t>VIII</t>
  </si>
  <si>
    <t>INNE</t>
  </si>
  <si>
    <t>Razem dział: INNE</t>
  </si>
  <si>
    <t>IX</t>
  </si>
  <si>
    <t>ZIELEŃ</t>
  </si>
  <si>
    <t>Razem dział: ZIELEŃ</t>
  </si>
  <si>
    <t>TABLICE WG SIWZ</t>
  </si>
  <si>
    <t>Tablice wg  SIWZ</t>
  </si>
  <si>
    <t xml:space="preserve">kpl. </t>
  </si>
  <si>
    <t>Razem dział: TABLICE WG SIWZ</t>
  </si>
  <si>
    <t>Wartość kosztorysowa robót bez podatku VAT</t>
  </si>
  <si>
    <t xml:space="preserve">PODBUDOWY POD NAWIERZCHNIE </t>
  </si>
  <si>
    <t>Krawężniki betonowy o wymiarach 15x30 cm na podsypce cementowo-piaskowej wraz z łąwą betonową C 12/15</t>
  </si>
  <si>
    <t>Oporniki betonowe o wymiarach 12x25 cm na podsypce cementowo-piaskowej wraz z łąwą betonową C 12/15</t>
  </si>
  <si>
    <t>Humusowanie z obsianiem przy grub.warstwy humusu 10 cm</t>
  </si>
  <si>
    <t>Ułożenie warstwy separacyjnej gruntu - GEOTKANINA</t>
  </si>
  <si>
    <t xml:space="preserve">Ułożenie warstwy wzmacniającej - GEORUSZT </t>
  </si>
  <si>
    <t>Podsypka piaskowa o grub. po zagęszcz. 5 cm</t>
  </si>
  <si>
    <t>Podbudowa z kruszywa łamanego o grub. po zagęszcz. 20 cm</t>
  </si>
  <si>
    <t>Układanie dróg kołowych i placów z płyt żelbetowych ażurowych o powierzchni 1 szt.do 1 m2 - PŁYTY TYPU JOMB 12,0x75x100cm</t>
  </si>
  <si>
    <t>Nawierzchnie z kostki brukowej betonowej 10x20 cm grubość 8 cm  na podsypce cementowo-piaskowej</t>
  </si>
  <si>
    <t>NAWIERZCHNIA JEZDNI Z PŁYT BET. AŻUROWYCH TYPU JOMB</t>
  </si>
  <si>
    <t>NAWIERZCHNIA ZJAZDÓW Z KOSTKI BET. 10x20 cm</t>
  </si>
  <si>
    <t>Podatek VAT 23 %</t>
  </si>
  <si>
    <t>Wartość kosztorysowa robót wraz z podatkiem VAT</t>
  </si>
  <si>
    <t>Cena jednostkowa</t>
  </si>
  <si>
    <t>Wartość</t>
  </si>
  <si>
    <t>15</t>
  </si>
  <si>
    <t>Regulacja zasuwy wodociągowej</t>
  </si>
  <si>
    <t>szt</t>
  </si>
  <si>
    <t xml:space="preserve">  "Kontynuacja budowy - ul. Kutnowska 0+230 - 0+343 w ramach Budżetu Obwatelskiego 2019"</t>
  </si>
  <si>
    <t>Zabezpieczenie sieci rurą dwudzielną fi 110</t>
  </si>
  <si>
    <t>Zabezpieczenie sieci rurą PEHD fi 40</t>
  </si>
  <si>
    <t>13</t>
  </si>
  <si>
    <t>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</si>
</sst>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z_ł_-;\-* #,##0.00\ _z_ł_-;_-* &quot;-&quot;??\ _z_ł_-;_-@_-"/>
  </numFmts>
  <fonts count="10" x14ac:knownFonts="1">
    <font>
      <sz val="10"/>
      <name val="Arial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 applyNumberFormat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0" fontId="2" fillId="0" borderId="0" applyNumberFormat="0" applyFont="0" applyFill="0" applyBorder="0" applyAlignment="0" applyProtection="0">
      <alignment vertical="top"/>
    </xf>
    <xf numFmtId="0" fontId="9" fillId="0" borderId="0"/>
  </cellStyleXfs>
  <cellXfs count="51">
    <xf numFmtId="0" fontId="0" fillId="0" borderId="0" xfId="0" applyAlignment="1"/>
    <xf numFmtId="0" fontId="2" fillId="0" borderId="0" xfId="0" applyNumberFormat="1" applyFont="1" applyFill="1" applyBorder="1" applyAlignment="1" applyProtection="1">
      <alignment vertical="top"/>
    </xf>
    <xf numFmtId="49" fontId="3" fillId="0" borderId="0" xfId="0" applyNumberFormat="1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43" fontId="3" fillId="0" borderId="0" xfId="1" applyFont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3" fontId="4" fillId="0" borderId="2" xfId="1" applyFont="1" applyBorder="1" applyAlignment="1" applyProtection="1">
      <alignment horizontal="center" vertical="center" wrapText="1"/>
    </xf>
    <xf numFmtId="43" fontId="4" fillId="0" borderId="2" xfId="1" applyFont="1" applyBorder="1" applyAlignment="1" applyProtection="1">
      <alignment horizontal="center" vertical="center"/>
    </xf>
    <xf numFmtId="49" fontId="3" fillId="0" borderId="4" xfId="0" applyNumberFormat="1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49" fontId="3" fillId="0" borderId="5" xfId="0" applyNumberFormat="1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1" fontId="5" fillId="0" borderId="7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vertical="center" wrapText="1"/>
    </xf>
    <xf numFmtId="43" fontId="5" fillId="0" borderId="8" xfId="1" applyFont="1" applyFill="1" applyBorder="1" applyAlignment="1" applyProtection="1">
      <alignment horizontal="center" vertical="center"/>
    </xf>
    <xf numFmtId="43" fontId="2" fillId="0" borderId="11" xfId="1" applyFont="1" applyFill="1" applyBorder="1" applyAlignment="1" applyProtection="1">
      <alignment horizontal="center" vertical="center"/>
    </xf>
    <xf numFmtId="43" fontId="5" fillId="0" borderId="11" xfId="1" applyFont="1" applyFill="1" applyBorder="1" applyAlignment="1" applyProtection="1">
      <alignment horizontal="center" vertical="center"/>
    </xf>
    <xf numFmtId="43" fontId="2" fillId="0" borderId="11" xfId="1" applyFont="1" applyFill="1" applyBorder="1" applyAlignment="1" applyProtection="1">
      <alignment vertical="center"/>
    </xf>
    <xf numFmtId="43" fontId="5" fillId="0" borderId="11" xfId="1" applyFont="1" applyFill="1" applyBorder="1" applyAlignment="1" applyProtection="1">
      <alignment vertical="center"/>
    </xf>
    <xf numFmtId="1" fontId="5" fillId="0" borderId="10" xfId="0" applyNumberFormat="1" applyFont="1" applyFill="1" applyBorder="1" applyAlignment="1" applyProtection="1">
      <alignment horizontal="center" vertical="center"/>
    </xf>
    <xf numFmtId="4" fontId="2" fillId="0" borderId="0" xfId="1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center" wrapText="1"/>
    </xf>
    <xf numFmtId="43" fontId="2" fillId="0" borderId="0" xfId="1" applyFont="1" applyFill="1" applyBorder="1" applyAlignment="1" applyProtection="1">
      <alignment horizontal="center" vertical="center"/>
    </xf>
    <xf numFmtId="43" fontId="2" fillId="0" borderId="0" xfId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horizontal="left" vertical="center"/>
    </xf>
    <xf numFmtId="43" fontId="4" fillId="0" borderId="3" xfId="1" applyFont="1" applyBorder="1" applyAlignment="1" applyProtection="1">
      <alignment horizontal="center" vertical="center" wrapText="1"/>
    </xf>
    <xf numFmtId="43" fontId="5" fillId="0" borderId="9" xfId="1" applyFont="1" applyFill="1" applyBorder="1" applyAlignment="1" applyProtection="1">
      <alignment horizontal="center" vertical="center"/>
    </xf>
    <xf numFmtId="2" fontId="2" fillId="0" borderId="11" xfId="0" applyNumberFormat="1" applyFont="1" applyFill="1" applyBorder="1" applyAlignment="1" applyProtection="1">
      <alignment vertical="center" wrapText="1"/>
    </xf>
    <xf numFmtId="2" fontId="2" fillId="0" borderId="11" xfId="1" applyNumberFormat="1" applyFont="1" applyFill="1" applyBorder="1" applyAlignment="1" applyProtection="1">
      <alignment horizontal="center" vertical="center"/>
    </xf>
    <xf numFmtId="2" fontId="2" fillId="2" borderId="11" xfId="1" applyNumberFormat="1" applyFont="1" applyFill="1" applyBorder="1" applyAlignment="1" applyProtection="1">
      <alignment horizontal="center" vertical="center"/>
      <protection locked="0"/>
    </xf>
    <xf numFmtId="2" fontId="5" fillId="0" borderId="11" xfId="0" applyNumberFormat="1" applyFont="1" applyFill="1" applyBorder="1" applyAlignment="1" applyProtection="1">
      <alignment vertical="center" wrapText="1"/>
    </xf>
    <xf numFmtId="2" fontId="2" fillId="0" borderId="12" xfId="1" applyNumberFormat="1" applyFont="1" applyFill="1" applyBorder="1" applyAlignment="1" applyProtection="1">
      <alignment horizontal="center" vertical="center"/>
    </xf>
    <xf numFmtId="2" fontId="5" fillId="0" borderId="11" xfId="1" applyNumberFormat="1" applyFont="1" applyFill="1" applyBorder="1" applyAlignment="1" applyProtection="1">
      <alignment horizontal="center" vertical="center"/>
    </xf>
    <xf numFmtId="2" fontId="5" fillId="0" borderId="12" xfId="1" applyNumberFormat="1" applyFont="1" applyFill="1" applyBorder="1" applyAlignment="1" applyProtection="1">
      <alignment horizontal="center" vertical="center"/>
    </xf>
    <xf numFmtId="2" fontId="5" fillId="0" borderId="11" xfId="1" applyNumberFormat="1" applyFont="1" applyFill="1" applyBorder="1" applyAlignment="1" applyProtection="1">
      <alignment horizontal="center" vertical="center" wrapText="1"/>
    </xf>
    <xf numFmtId="2" fontId="2" fillId="0" borderId="4" xfId="0" applyNumberFormat="1" applyFont="1" applyFill="1" applyBorder="1" applyAlignment="1" applyProtection="1">
      <alignment horizontal="center" vertical="center"/>
    </xf>
    <xf numFmtId="2" fontId="5" fillId="0" borderId="5" xfId="0" applyNumberFormat="1" applyFont="1" applyFill="1" applyBorder="1" applyAlignment="1" applyProtection="1">
      <alignment vertical="center" wrapText="1"/>
    </xf>
    <xf numFmtId="2" fontId="5" fillId="0" borderId="5" xfId="1" applyNumberFormat="1" applyFont="1" applyFill="1" applyBorder="1" applyAlignment="1" applyProtection="1">
      <alignment horizontal="center" vertical="center"/>
    </xf>
    <xf numFmtId="2" fontId="5" fillId="0" borderId="5" xfId="1" applyNumberFormat="1" applyFont="1" applyFill="1" applyBorder="1" applyAlignment="1" applyProtection="1">
      <alignment horizontal="left" vertical="center"/>
    </xf>
    <xf numFmtId="2" fontId="5" fillId="0" borderId="6" xfId="1" applyNumberFormat="1" applyFont="1" applyFill="1" applyBorder="1" applyAlignment="1" applyProtection="1">
      <alignment horizontal="left" vertical="center"/>
    </xf>
    <xf numFmtId="2" fontId="7" fillId="0" borderId="15" xfId="1" applyNumberFormat="1" applyFont="1" applyFill="1" applyBorder="1" applyAlignment="1" applyProtection="1">
      <alignment horizontal="center" vertical="center"/>
    </xf>
    <xf numFmtId="1" fontId="2" fillId="0" borderId="10" xfId="0" applyNumberFormat="1" applyFont="1" applyFill="1" applyBorder="1" applyAlignment="1" applyProtection="1">
      <alignment horizontal="center" vertical="center" wrapText="1"/>
    </xf>
    <xf numFmtId="1" fontId="2" fillId="0" borderId="10" xfId="0" applyNumberFormat="1" applyFont="1" applyFill="1" applyBorder="1" applyAlignment="1" applyProtection="1">
      <alignment horizontal="center" vertical="center"/>
    </xf>
    <xf numFmtId="2" fontId="2" fillId="2" borderId="12" xfId="1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2" fontId="6" fillId="0" borderId="13" xfId="0" applyNumberFormat="1" applyFont="1" applyBorder="1" applyAlignment="1" applyProtection="1">
      <alignment horizontal="left" vertical="center" wrapText="1"/>
    </xf>
    <xf numFmtId="2" fontId="6" fillId="0" borderId="14" xfId="0" applyNumberFormat="1" applyFont="1" applyBorder="1" applyAlignment="1" applyProtection="1">
      <alignment horizontal="left" vertical="center" wrapText="1"/>
    </xf>
    <xf numFmtId="2" fontId="6" fillId="0" borderId="16" xfId="0" applyNumberFormat="1" applyFont="1" applyBorder="1" applyAlignment="1" applyProtection="1">
      <alignment horizontal="left" vertical="center" wrapText="1"/>
    </xf>
  </cellXfs>
  <cellStyles count="4">
    <cellStyle name="Dziesiętny" xfId="1" builtinId="3"/>
    <cellStyle name="Normalny" xfId="0" builtinId="0"/>
    <cellStyle name="Normalny 2" xfId="2" xr:uid="{00000000-0005-0000-0000-000002000000}"/>
    <cellStyle name="Normalny 2 2" xfId="3" xr:uid="{810CB61C-C026-447C-A04E-AE3BE1D4C9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9DFB6-78D4-48BE-B0A6-7D8F97CCF505}">
  <dimension ref="A2:H49"/>
  <sheetViews>
    <sheetView showZeros="0" tabSelected="1" zoomScale="70" zoomScaleNormal="70" zoomScaleSheetLayoutView="85" workbookViewId="0">
      <selection activeCell="F16" sqref="F16"/>
    </sheetView>
  </sheetViews>
  <sheetFormatPr defaultRowHeight="12.75" x14ac:dyDescent="0.2"/>
  <cols>
    <col min="1" max="1" width="9.140625" style="1"/>
    <col min="2" max="2" width="5" style="22" customWidth="1"/>
    <col min="3" max="3" width="59" style="23" customWidth="1"/>
    <col min="4" max="4" width="13" style="24" customWidth="1"/>
    <col min="5" max="5" width="14.140625" style="24" customWidth="1"/>
    <col min="6" max="6" width="20" style="24" customWidth="1"/>
    <col min="7" max="7" width="22" style="25" customWidth="1"/>
    <col min="8" max="8" width="9.140625" style="25"/>
    <col min="9" max="16384" width="9.140625" style="1"/>
  </cols>
  <sheetData>
    <row r="2" spans="2:7" ht="30" customHeight="1" x14ac:dyDescent="0.2">
      <c r="B2" s="46" t="s">
        <v>0</v>
      </c>
      <c r="C2" s="46"/>
      <c r="D2" s="46"/>
      <c r="E2" s="46"/>
      <c r="F2" s="46"/>
    </row>
    <row r="3" spans="2:7" ht="30" customHeight="1" x14ac:dyDescent="0.2">
      <c r="B3" s="47" t="s">
        <v>60</v>
      </c>
      <c r="C3" s="47"/>
      <c r="D3" s="47"/>
      <c r="E3" s="47"/>
      <c r="F3" s="47"/>
    </row>
    <row r="4" spans="2:7" ht="13.5" thickBot="1" x14ac:dyDescent="0.25">
      <c r="B4" s="2"/>
      <c r="C4" s="3"/>
      <c r="D4" s="4"/>
      <c r="E4" s="4"/>
      <c r="F4" s="4"/>
    </row>
    <row r="5" spans="2:7" x14ac:dyDescent="0.2">
      <c r="B5" s="5" t="s">
        <v>1</v>
      </c>
      <c r="C5" s="6" t="s">
        <v>2</v>
      </c>
      <c r="D5" s="7" t="s">
        <v>3</v>
      </c>
      <c r="E5" s="8" t="s">
        <v>4</v>
      </c>
      <c r="F5" s="7" t="s">
        <v>55</v>
      </c>
      <c r="G5" s="27" t="s">
        <v>56</v>
      </c>
    </row>
    <row r="6" spans="2:7" ht="15" customHeight="1" thickBot="1" x14ac:dyDescent="0.25">
      <c r="B6" s="9">
        <v>1</v>
      </c>
      <c r="C6" s="10">
        <v>2</v>
      </c>
      <c r="D6" s="11">
        <v>3</v>
      </c>
      <c r="E6" s="12">
        <v>4</v>
      </c>
      <c r="F6" s="11">
        <v>5</v>
      </c>
      <c r="G6" s="12">
        <v>6</v>
      </c>
    </row>
    <row r="7" spans="2:7" ht="35.1" customHeight="1" x14ac:dyDescent="0.2">
      <c r="B7" s="13" t="s">
        <v>5</v>
      </c>
      <c r="C7" s="14" t="s">
        <v>6</v>
      </c>
      <c r="D7" s="15"/>
      <c r="E7" s="15"/>
      <c r="F7" s="15"/>
      <c r="G7" s="28"/>
    </row>
    <row r="8" spans="2:7" ht="35.1" customHeight="1" x14ac:dyDescent="0.2">
      <c r="B8" s="43">
        <v>1</v>
      </c>
      <c r="C8" s="29" t="s">
        <v>7</v>
      </c>
      <c r="D8" s="30" t="s">
        <v>8</v>
      </c>
      <c r="E8" s="16">
        <f>0.343-0.231</f>
        <v>0.11</v>
      </c>
      <c r="F8" s="31"/>
      <c r="G8" s="45">
        <f>ROUND(E8*F8,2)</f>
        <v>0</v>
      </c>
    </row>
    <row r="9" spans="2:7" ht="35.1" customHeight="1" x14ac:dyDescent="0.2">
      <c r="B9" s="43"/>
      <c r="C9" s="32" t="s">
        <v>9</v>
      </c>
      <c r="D9" s="30"/>
      <c r="E9" s="16"/>
      <c r="F9" s="30"/>
      <c r="G9" s="33"/>
    </row>
    <row r="10" spans="2:7" ht="35.1" customHeight="1" x14ac:dyDescent="0.2">
      <c r="B10" s="20" t="s">
        <v>10</v>
      </c>
      <c r="C10" s="32" t="s">
        <v>15</v>
      </c>
      <c r="D10" s="30"/>
      <c r="E10" s="18"/>
      <c r="F10" s="34"/>
      <c r="G10" s="35"/>
    </row>
    <row r="11" spans="2:7" ht="35.1" customHeight="1" x14ac:dyDescent="0.2">
      <c r="B11" s="44">
        <v>2</v>
      </c>
      <c r="C11" s="29" t="s">
        <v>16</v>
      </c>
      <c r="D11" s="30" t="s">
        <v>13</v>
      </c>
      <c r="E11" s="18">
        <f>E17*0.4</f>
        <v>286</v>
      </c>
      <c r="F11" s="31"/>
      <c r="G11" s="45">
        <f>ROUND(E11*F11,2)</f>
        <v>0</v>
      </c>
    </row>
    <row r="12" spans="2:7" ht="35.1" customHeight="1" x14ac:dyDescent="0.2">
      <c r="B12" s="44">
        <v>3</v>
      </c>
      <c r="C12" s="29" t="s">
        <v>17</v>
      </c>
      <c r="D12" s="30" t="s">
        <v>13</v>
      </c>
      <c r="E12" s="18">
        <f>E11</f>
        <v>286</v>
      </c>
      <c r="F12" s="31"/>
      <c r="G12" s="45">
        <f>ROUND(E12*F12,2)</f>
        <v>0</v>
      </c>
    </row>
    <row r="13" spans="2:7" ht="35.1" customHeight="1" x14ac:dyDescent="0.2">
      <c r="B13" s="44"/>
      <c r="C13" s="32" t="s">
        <v>18</v>
      </c>
      <c r="D13" s="34"/>
      <c r="E13" s="17"/>
      <c r="F13" s="34"/>
      <c r="G13" s="35"/>
    </row>
    <row r="14" spans="2:7" ht="35.1" customHeight="1" x14ac:dyDescent="0.2">
      <c r="B14" s="20" t="s">
        <v>14</v>
      </c>
      <c r="C14" s="32" t="s">
        <v>41</v>
      </c>
      <c r="D14" s="34"/>
      <c r="E14" s="17"/>
      <c r="F14" s="34"/>
      <c r="G14" s="35"/>
    </row>
    <row r="15" spans="2:7" ht="35.1" customHeight="1" x14ac:dyDescent="0.2">
      <c r="B15" s="43">
        <v>4</v>
      </c>
      <c r="C15" s="29" t="s">
        <v>21</v>
      </c>
      <c r="D15" s="30" t="s">
        <v>11</v>
      </c>
      <c r="E15" s="16">
        <f>E16</f>
        <v>818.55</v>
      </c>
      <c r="F15" s="31"/>
      <c r="G15" s="45">
        <f>ROUND(E15*F15,2)</f>
        <v>0</v>
      </c>
    </row>
    <row r="16" spans="2:7" ht="35.1" customHeight="1" x14ac:dyDescent="0.2">
      <c r="B16" s="43">
        <v>5</v>
      </c>
      <c r="C16" s="29" t="s">
        <v>45</v>
      </c>
      <c r="D16" s="30" t="s">
        <v>11</v>
      </c>
      <c r="E16" s="16">
        <f>E17*1.05+113*2*0.3</f>
        <v>818.55</v>
      </c>
      <c r="F16" s="31"/>
      <c r="G16" s="45">
        <f>ROUND(E16*F16,2)</f>
        <v>0</v>
      </c>
    </row>
    <row r="17" spans="2:7" ht="35.1" customHeight="1" x14ac:dyDescent="0.2">
      <c r="B17" s="43">
        <v>6</v>
      </c>
      <c r="C17" s="29" t="s">
        <v>46</v>
      </c>
      <c r="D17" s="30" t="s">
        <v>11</v>
      </c>
      <c r="E17" s="16">
        <f>E18</f>
        <v>715</v>
      </c>
      <c r="F17" s="31"/>
      <c r="G17" s="45">
        <f>ROUND(E17*F17,2)</f>
        <v>0</v>
      </c>
    </row>
    <row r="18" spans="2:7" ht="35.1" customHeight="1" x14ac:dyDescent="0.2">
      <c r="B18" s="43">
        <v>7</v>
      </c>
      <c r="C18" s="29" t="s">
        <v>48</v>
      </c>
      <c r="D18" s="30" t="s">
        <v>11</v>
      </c>
      <c r="E18" s="16">
        <v>715</v>
      </c>
      <c r="F18" s="31"/>
      <c r="G18" s="45">
        <f>ROUND(E18*F18,2)</f>
        <v>0</v>
      </c>
    </row>
    <row r="19" spans="2:7" ht="35.1" customHeight="1" x14ac:dyDescent="0.2">
      <c r="B19" s="43"/>
      <c r="C19" s="32" t="s">
        <v>23</v>
      </c>
      <c r="D19" s="34"/>
      <c r="E19" s="19"/>
      <c r="F19" s="34"/>
      <c r="G19" s="35"/>
    </row>
    <row r="20" spans="2:7" ht="35.1" customHeight="1" x14ac:dyDescent="0.2">
      <c r="B20" s="20" t="s">
        <v>19</v>
      </c>
      <c r="C20" s="32" t="s">
        <v>25</v>
      </c>
      <c r="D20" s="34"/>
      <c r="E20" s="17"/>
      <c r="F20" s="34"/>
      <c r="G20" s="35"/>
    </row>
    <row r="21" spans="2:7" ht="35.1" customHeight="1" x14ac:dyDescent="0.2">
      <c r="B21" s="20" t="s">
        <v>20</v>
      </c>
      <c r="C21" s="32" t="s">
        <v>51</v>
      </c>
      <c r="D21" s="36"/>
      <c r="E21" s="17"/>
      <c r="F21" s="34"/>
      <c r="G21" s="35"/>
    </row>
    <row r="22" spans="2:7" ht="35.1" customHeight="1" x14ac:dyDescent="0.2">
      <c r="B22" s="43">
        <v>8</v>
      </c>
      <c r="C22" s="29" t="s">
        <v>47</v>
      </c>
      <c r="D22" s="30" t="s">
        <v>11</v>
      </c>
      <c r="E22" s="16">
        <f>E23</f>
        <v>565</v>
      </c>
      <c r="F22" s="31"/>
      <c r="G22" s="45">
        <f>ROUND(E22*F22,2)</f>
        <v>0</v>
      </c>
    </row>
    <row r="23" spans="2:7" ht="35.1" customHeight="1" x14ac:dyDescent="0.2">
      <c r="B23" s="43">
        <v>9</v>
      </c>
      <c r="C23" s="29" t="s">
        <v>49</v>
      </c>
      <c r="D23" s="30" t="s">
        <v>11</v>
      </c>
      <c r="E23" s="16">
        <f>113*5</f>
        <v>565</v>
      </c>
      <c r="F23" s="31"/>
      <c r="G23" s="45">
        <f>ROUND(E23*F23,2)</f>
        <v>0</v>
      </c>
    </row>
    <row r="24" spans="2:7" ht="35.1" customHeight="1" x14ac:dyDescent="0.2">
      <c r="B24" s="20" t="s">
        <v>22</v>
      </c>
      <c r="C24" s="32" t="s">
        <v>52</v>
      </c>
      <c r="D24" s="34"/>
      <c r="E24" s="17"/>
      <c r="F24" s="34"/>
      <c r="G24" s="35"/>
    </row>
    <row r="25" spans="2:7" ht="35.1" customHeight="1" x14ac:dyDescent="0.2">
      <c r="B25" s="43">
        <v>10</v>
      </c>
      <c r="C25" s="29" t="s">
        <v>50</v>
      </c>
      <c r="D25" s="30" t="s">
        <v>11</v>
      </c>
      <c r="E25" s="16">
        <f>4*4*4</f>
        <v>64</v>
      </c>
      <c r="F25" s="31"/>
      <c r="G25" s="45">
        <f>ROUND(E25*F25,2)</f>
        <v>0</v>
      </c>
    </row>
    <row r="26" spans="2:7" ht="35.1" customHeight="1" x14ac:dyDescent="0.2">
      <c r="B26" s="44"/>
      <c r="C26" s="32" t="s">
        <v>26</v>
      </c>
      <c r="D26" s="34"/>
      <c r="E26" s="17"/>
      <c r="F26" s="34"/>
      <c r="G26" s="35"/>
    </row>
    <row r="27" spans="2:7" ht="35.1" customHeight="1" x14ac:dyDescent="0.2">
      <c r="B27" s="20" t="s">
        <v>24</v>
      </c>
      <c r="C27" s="32" t="s">
        <v>27</v>
      </c>
      <c r="D27" s="34"/>
      <c r="E27" s="17"/>
      <c r="F27" s="34"/>
      <c r="G27" s="35"/>
    </row>
    <row r="28" spans="2:7" ht="35.1" customHeight="1" x14ac:dyDescent="0.2">
      <c r="B28" s="43">
        <v>11</v>
      </c>
      <c r="C28" s="29" t="s">
        <v>42</v>
      </c>
      <c r="D28" s="30" t="s">
        <v>12</v>
      </c>
      <c r="E28" s="16">
        <f>113-4*5</f>
        <v>93</v>
      </c>
      <c r="F28" s="31"/>
      <c r="G28" s="45">
        <f>ROUND(E28*F28,2)</f>
        <v>0</v>
      </c>
    </row>
    <row r="29" spans="2:7" ht="35.1" customHeight="1" x14ac:dyDescent="0.2">
      <c r="B29" s="43">
        <v>12</v>
      </c>
      <c r="C29" s="29" t="s">
        <v>43</v>
      </c>
      <c r="D29" s="30" t="s">
        <v>12</v>
      </c>
      <c r="E29" s="16">
        <f>113+80</f>
        <v>193</v>
      </c>
      <c r="F29" s="31"/>
      <c r="G29" s="45">
        <f>ROUND(E29*F29,2)</f>
        <v>0</v>
      </c>
    </row>
    <row r="30" spans="2:7" ht="35.1" customHeight="1" x14ac:dyDescent="0.2">
      <c r="B30" s="44"/>
      <c r="C30" s="32" t="s">
        <v>28</v>
      </c>
      <c r="D30" s="34"/>
      <c r="E30" s="17"/>
      <c r="F30" s="34"/>
      <c r="G30" s="35"/>
    </row>
    <row r="31" spans="2:7" ht="35.1" customHeight="1" x14ac:dyDescent="0.2">
      <c r="B31" s="20" t="s">
        <v>29</v>
      </c>
      <c r="C31" s="32" t="s">
        <v>31</v>
      </c>
      <c r="D31" s="34"/>
      <c r="E31" s="17"/>
      <c r="F31" s="34"/>
      <c r="G31" s="35"/>
    </row>
    <row r="32" spans="2:7" ht="35.1" customHeight="1" x14ac:dyDescent="0.2">
      <c r="B32" s="44" t="s">
        <v>63</v>
      </c>
      <c r="C32" s="29" t="s">
        <v>62</v>
      </c>
      <c r="D32" s="30" t="s">
        <v>12</v>
      </c>
      <c r="E32" s="16">
        <v>47</v>
      </c>
      <c r="F32" s="31"/>
      <c r="G32" s="45">
        <f>ROUND(E32*F32,2)</f>
        <v>0</v>
      </c>
    </row>
    <row r="33" spans="1:8" ht="35.1" customHeight="1" x14ac:dyDescent="0.2">
      <c r="B33" s="44" t="s">
        <v>64</v>
      </c>
      <c r="C33" s="29" t="s">
        <v>61</v>
      </c>
      <c r="D33" s="30" t="s">
        <v>12</v>
      </c>
      <c r="E33" s="16">
        <v>4</v>
      </c>
      <c r="F33" s="31"/>
      <c r="G33" s="45">
        <f>ROUND(E33*F33,2)</f>
        <v>0</v>
      </c>
    </row>
    <row r="34" spans="1:8" ht="35.1" customHeight="1" x14ac:dyDescent="0.2">
      <c r="B34" s="44" t="s">
        <v>57</v>
      </c>
      <c r="C34" s="29" t="s">
        <v>58</v>
      </c>
      <c r="D34" s="30" t="s">
        <v>59</v>
      </c>
      <c r="E34" s="16">
        <v>4</v>
      </c>
      <c r="F34" s="31"/>
      <c r="G34" s="45">
        <f>ROUND(E34*F34,2)</f>
        <v>0</v>
      </c>
    </row>
    <row r="35" spans="1:8" ht="35.1" customHeight="1" x14ac:dyDescent="0.2">
      <c r="B35" s="43"/>
      <c r="C35" s="32" t="s">
        <v>32</v>
      </c>
      <c r="D35" s="34"/>
      <c r="E35" s="17"/>
      <c r="F35" s="34"/>
      <c r="G35" s="35"/>
    </row>
    <row r="36" spans="1:8" ht="35.1" customHeight="1" x14ac:dyDescent="0.2">
      <c r="B36" s="20" t="s">
        <v>30</v>
      </c>
      <c r="C36" s="32" t="s">
        <v>34</v>
      </c>
      <c r="D36" s="34"/>
      <c r="E36" s="17"/>
      <c r="F36" s="34"/>
      <c r="G36" s="35"/>
    </row>
    <row r="37" spans="1:8" ht="35.1" customHeight="1" x14ac:dyDescent="0.2">
      <c r="B37" s="43">
        <v>16</v>
      </c>
      <c r="C37" s="29" t="s">
        <v>44</v>
      </c>
      <c r="D37" s="30" t="s">
        <v>11</v>
      </c>
      <c r="E37" s="16">
        <f>375+90</f>
        <v>465</v>
      </c>
      <c r="F37" s="31"/>
      <c r="G37" s="45">
        <f t="shared" ref="G37" si="0">ROUND(E37*F37,2)</f>
        <v>0</v>
      </c>
    </row>
    <row r="38" spans="1:8" ht="35.1" customHeight="1" x14ac:dyDescent="0.2">
      <c r="B38" s="44"/>
      <c r="C38" s="32" t="s">
        <v>35</v>
      </c>
      <c r="D38" s="34"/>
      <c r="E38" s="17"/>
      <c r="F38" s="34"/>
      <c r="G38" s="35"/>
    </row>
    <row r="39" spans="1:8" ht="35.1" customHeight="1" x14ac:dyDescent="0.2">
      <c r="B39" s="20" t="s">
        <v>33</v>
      </c>
      <c r="C39" s="32" t="s">
        <v>36</v>
      </c>
      <c r="D39" s="34"/>
      <c r="E39" s="17"/>
      <c r="F39" s="34"/>
      <c r="G39" s="35"/>
    </row>
    <row r="40" spans="1:8" ht="35.1" customHeight="1" x14ac:dyDescent="0.2">
      <c r="B40" s="43">
        <v>17</v>
      </c>
      <c r="C40" s="29" t="s">
        <v>37</v>
      </c>
      <c r="D40" s="30" t="s">
        <v>38</v>
      </c>
      <c r="E40" s="16">
        <v>1</v>
      </c>
      <c r="F40" s="31"/>
      <c r="G40" s="45">
        <f t="shared" ref="G40" si="1">ROUND(E40*F40,2)</f>
        <v>0</v>
      </c>
    </row>
    <row r="41" spans="1:8" ht="35.1" customHeight="1" thickBot="1" x14ac:dyDescent="0.25">
      <c r="B41" s="37"/>
      <c r="C41" s="38" t="s">
        <v>39</v>
      </c>
      <c r="D41" s="39"/>
      <c r="E41" s="39"/>
      <c r="F41" s="40"/>
      <c r="G41" s="41"/>
    </row>
    <row r="42" spans="1:8" ht="35.1" customHeight="1" thickBot="1" x14ac:dyDescent="0.25">
      <c r="B42" s="48" t="s">
        <v>40</v>
      </c>
      <c r="C42" s="49"/>
      <c r="D42" s="49"/>
      <c r="E42" s="49"/>
      <c r="F42" s="50"/>
      <c r="G42" s="42">
        <f>SUBTOTAL(109,G8:G41)</f>
        <v>0</v>
      </c>
    </row>
    <row r="43" spans="1:8" s="21" customFormat="1" ht="35.1" customHeight="1" thickBot="1" x14ac:dyDescent="0.25">
      <c r="A43" s="1"/>
      <c r="B43" s="48" t="s">
        <v>53</v>
      </c>
      <c r="C43" s="49"/>
      <c r="D43" s="49"/>
      <c r="E43" s="49"/>
      <c r="F43" s="50"/>
      <c r="G43" s="42">
        <f>ROUND(G42*0.23,2)</f>
        <v>0</v>
      </c>
      <c r="H43" s="24"/>
    </row>
    <row r="44" spans="1:8" ht="35.1" customHeight="1" thickBot="1" x14ac:dyDescent="0.25">
      <c r="B44" s="48" t="s">
        <v>54</v>
      </c>
      <c r="C44" s="49"/>
      <c r="D44" s="49"/>
      <c r="E44" s="49"/>
      <c r="F44" s="50"/>
      <c r="G44" s="42">
        <f>SUM(G42:G43)</f>
        <v>0</v>
      </c>
    </row>
    <row r="45" spans="1:8" x14ac:dyDescent="0.2">
      <c r="G45" s="24"/>
    </row>
    <row r="46" spans="1:8" x14ac:dyDescent="0.2">
      <c r="E46" s="21"/>
      <c r="G46" s="24"/>
    </row>
    <row r="47" spans="1:8" x14ac:dyDescent="0.2">
      <c r="G47" s="24"/>
    </row>
    <row r="48" spans="1:8" x14ac:dyDescent="0.2">
      <c r="G48" s="24"/>
    </row>
    <row r="49" spans="2:7" x14ac:dyDescent="0.2">
      <c r="B49" s="26"/>
      <c r="G49" s="24"/>
    </row>
  </sheetData>
  <sheetProtection algorithmName="SHA-512" hashValue="XVFVkBVrnWksD0t/3McY+Q/PYhJmxu6j0dtrGlu47POr/aIK5TFO5LKGHdYo/riAe0Oy9yLjFRM18vZGqOlhAA==" saltValue="qSlBECiof9AeyvuJUV/I5A==" spinCount="100000" sheet="1" objects="1" scenarios="1" selectLockedCells="1"/>
  <mergeCells count="5">
    <mergeCell ref="B2:F2"/>
    <mergeCell ref="B3:F3"/>
    <mergeCell ref="B42:F42"/>
    <mergeCell ref="B43:F43"/>
    <mergeCell ref="B44:F44"/>
  </mergeCells>
  <pageMargins left="0.74803149606299213" right="0.74803149606299213" top="0.39370078740157483" bottom="0.98425196850393704" header="0.51181102362204722" footer="0.51181102362204722"/>
  <pageSetup scale="64" orientation="portrait" r:id="rId1"/>
  <headerFooter alignWithMargins="0">
    <oddFooter>&amp;CDRMG
Gdańsk, ul. Żaglowa 11&amp;RStrona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ul. KUTNOWSKA 230-350</vt:lpstr>
      <vt:lpstr>'ul. KUTNOWSKA 230-350'!Obszar_wydruku</vt:lpstr>
      <vt:lpstr>'ul. KUTNOWSKA 230-350'!Tytuły_wydruku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Makowska Katarzyna</dc:creator>
  <cp:lastModifiedBy>Makowska Katarzyna</cp:lastModifiedBy>
  <cp:lastPrinted>2019-01-16T08:00:43Z</cp:lastPrinted>
  <dcterms:created xsi:type="dcterms:W3CDTF">2018-04-17T11:13:50Z</dcterms:created>
  <dcterms:modified xsi:type="dcterms:W3CDTF">2019-01-30T09:13:36Z</dcterms:modified>
</cp:coreProperties>
</file>