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dubowska\Desktop\moje siwz\2019\Modernizacja chodników ul. Radosna, Wesoła\Wyjaśnienia treści SIWZ z dnia 27.06.2019r\"/>
    </mc:Choice>
  </mc:AlternateContent>
  <bookViews>
    <workbookView xWindow="0" yWindow="0" windowWidth="28800" windowHeight="12435" tabRatio="757" activeTab="2"/>
  </bookViews>
  <sheets>
    <sheet name="ZZK" sheetId="27" r:id="rId1"/>
    <sheet name="ul. Radosna" sheetId="28" r:id="rId2"/>
    <sheet name="ul. Wesoła" sheetId="29" r:id="rId3"/>
  </sheets>
  <definedNames>
    <definedName name="_xlnm.Print_Area" localSheetId="1">'ul. Radosna'!$B$1:$G$51</definedName>
    <definedName name="_xlnm.Print_Area" localSheetId="2">'ul. Wesoła'!$B$1:$G$93</definedName>
    <definedName name="_xlnm.Print_Area" localSheetId="0">ZZK!$B$2:$D$14</definedName>
    <definedName name="_xlnm.Print_Titles" localSheetId="1">'ul. Radosna'!$2:$6</definedName>
    <definedName name="_xlnm.Print_Titles" localSheetId="2">'ul. Wesoła'!$2:$6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0" i="29" l="1"/>
  <c r="G61" i="29" s="1"/>
  <c r="G85" i="29" l="1"/>
  <c r="G86" i="29" s="1"/>
  <c r="G82" i="29"/>
  <c r="G81" i="29"/>
  <c r="G80" i="29"/>
  <c r="G79" i="29"/>
  <c r="G76" i="29"/>
  <c r="G75" i="29"/>
  <c r="G74" i="29"/>
  <c r="G73" i="29"/>
  <c r="G70" i="29"/>
  <c r="G68" i="29"/>
  <c r="G69" i="29"/>
  <c r="G67" i="29"/>
  <c r="G64" i="29"/>
  <c r="G63" i="29"/>
  <c r="G59" i="29"/>
  <c r="G57" i="29"/>
  <c r="G58" i="29"/>
  <c r="G56" i="29"/>
  <c r="G51" i="29"/>
  <c r="G52" i="29"/>
  <c r="G53" i="29"/>
  <c r="G50" i="29"/>
  <c r="G46" i="29"/>
  <c r="G40" i="29"/>
  <c r="G41" i="29"/>
  <c r="G42" i="29"/>
  <c r="G43" i="29"/>
  <c r="G44" i="29"/>
  <c r="G45" i="29"/>
  <c r="G47" i="29"/>
  <c r="G39" i="29"/>
  <c r="G33" i="29"/>
  <c r="G32" i="29"/>
  <c r="G34" i="29"/>
  <c r="G35" i="29"/>
  <c r="G36" i="29"/>
  <c r="G29" i="29"/>
  <c r="G30" i="29" s="1"/>
  <c r="G28" i="29"/>
  <c r="G25" i="29"/>
  <c r="G24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8" i="29"/>
  <c r="G48" i="28"/>
  <c r="G49" i="28" s="1"/>
  <c r="G45" i="28"/>
  <c r="G44" i="28"/>
  <c r="G41" i="28"/>
  <c r="G40" i="28"/>
  <c r="G42" i="28" s="1"/>
  <c r="G37" i="28"/>
  <c r="G36" i="28"/>
  <c r="G30" i="28"/>
  <c r="G31" i="28"/>
  <c r="G32" i="28"/>
  <c r="G33" i="28"/>
  <c r="G29" i="28"/>
  <c r="G21" i="28"/>
  <c r="G22" i="28"/>
  <c r="G23" i="28"/>
  <c r="G24" i="28"/>
  <c r="G25" i="28"/>
  <c r="G26" i="28"/>
  <c r="G20" i="28"/>
  <c r="G19" i="28"/>
  <c r="G11" i="28"/>
  <c r="G10" i="28"/>
  <c r="G9" i="28"/>
  <c r="G16" i="28"/>
  <c r="G15" i="28"/>
  <c r="G17" i="28" s="1"/>
  <c r="G12" i="28"/>
  <c r="G8" i="28"/>
  <c r="G71" i="29" l="1"/>
  <c r="G77" i="29"/>
  <c r="G54" i="29"/>
  <c r="G48" i="29"/>
  <c r="G37" i="29"/>
  <c r="G26" i="29"/>
  <c r="G22" i="29"/>
  <c r="G38" i="28"/>
  <c r="G46" i="28"/>
  <c r="G27" i="28"/>
  <c r="G13" i="28"/>
  <c r="G34" i="28"/>
  <c r="C9" i="27"/>
  <c r="C8" i="27"/>
  <c r="G50" i="28" l="1"/>
  <c r="D8" i="27" s="1"/>
  <c r="G65" i="29"/>
  <c r="G83" i="29"/>
  <c r="E21" i="29"/>
  <c r="E59" i="29"/>
  <c r="E25" i="29"/>
  <c r="G87" i="29" l="1"/>
  <c r="D9" i="27" s="1"/>
  <c r="D10" i="27" s="1"/>
  <c r="E29" i="29"/>
  <c r="E15" i="28"/>
  <c r="E16" i="28"/>
  <c r="D11" i="27" l="1"/>
  <c r="D12" i="27" s="1"/>
</calcChain>
</file>

<file path=xl/sharedStrings.xml><?xml version="1.0" encoding="utf-8"?>
<sst xmlns="http://schemas.openxmlformats.org/spreadsheetml/2006/main" count="256" uniqueCount="147">
  <si>
    <t>Lp.</t>
  </si>
  <si>
    <t>Opis</t>
  </si>
  <si>
    <t>Roboty pomiarowe przy liniowych robotach ziemnych</t>
  </si>
  <si>
    <t>km</t>
  </si>
  <si>
    <t>Ilość</t>
  </si>
  <si>
    <t>Razem dział: ELEMENTY ULIC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</si>
  <si>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</si>
  <si>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</si>
  <si>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</si>
  <si>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</si>
  <si>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</si>
  <si>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</si>
  <si>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</si>
  <si>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</si>
  <si>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</si>
  <si>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</si>
  <si>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</si>
  <si>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</si>
  <si>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</si>
  <si>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</si>
  <si>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</si>
  <si>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</si>
  <si>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</si>
  <si>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</si>
  <si>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</si>
  <si>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</si>
  <si>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</si>
  <si>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</si>
  <si>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Wywóz materiału z rozbiórki samochodami samowyładowczymi na legalne składowisko lub składowisko GDZiZ wraz z kosztami utylizacji/składowania</t>
  </si>
  <si>
    <t>mb</t>
  </si>
  <si>
    <t>PODBUDOWY</t>
  </si>
  <si>
    <t>Razem dział: PODBUDOWY</t>
  </si>
  <si>
    <t>NAWIERZCHNIE</t>
  </si>
  <si>
    <t>Profilowanie i zagęszczanie podłoża gruntowego</t>
  </si>
  <si>
    <t>Razem dział: NAWIERZCHNIE</t>
  </si>
  <si>
    <t>ZBIORCZE ZESTAWIENIE KOSZTÓW</t>
  </si>
  <si>
    <t>Lp</t>
  </si>
  <si>
    <t xml:space="preserve">wartość </t>
  </si>
  <si>
    <t>2.</t>
  </si>
  <si>
    <t>VAT 23%</t>
  </si>
  <si>
    <t>RAZEM NETTO</t>
  </si>
  <si>
    <t>WARTOŚĆ BRUTTO</t>
  </si>
  <si>
    <t>szt</t>
  </si>
  <si>
    <t>OZNAKOWANIE</t>
  </si>
  <si>
    <t>Razem dział: OZNAKOWANIE</t>
  </si>
  <si>
    <t>1.</t>
  </si>
  <si>
    <t>Rozbiórka istniejących krawężników betonowych wraz z ławą betonową</t>
  </si>
  <si>
    <t>ODHUMUSOWANIE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</si>
  <si>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</si>
  <si>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</si>
  <si>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</si>
  <si>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Obrzeże betonowe 8x30 cm na podsypce cementowo-piaskowej</t>
  </si>
  <si>
    <t xml:space="preserve">szt </t>
  </si>
  <si>
    <t>Słupki do znaków</t>
  </si>
  <si>
    <t>Ręczna pielęgnacja trawników dywanowych</t>
  </si>
  <si>
    <t>ZIELEŃ</t>
  </si>
  <si>
    <t>Razem dział: ZIELEŃ</t>
  </si>
  <si>
    <t>Przymocowanie tablic znaków drogowych powyżej 0,3 m2</t>
  </si>
  <si>
    <t>REGULACJA INFRASTRUKTURY PODZIEMNEJ</t>
  </si>
  <si>
    <t>VIII</t>
  </si>
  <si>
    <t>IX</t>
  </si>
  <si>
    <t>Regulacja pionowa studzienek dla włazów kanałowych</t>
  </si>
  <si>
    <t>Razem dział: REGULACJA INFRASTRUKTURY PODZIEMNEJ</t>
  </si>
  <si>
    <t>X</t>
  </si>
  <si>
    <t>4</t>
  </si>
  <si>
    <t>Rozebranie nawierzchni z elementów betonowych trylinka wraz z podbudową z wywozem na legalne składowisko wraz z kosztami utylizacji/składowania</t>
  </si>
  <si>
    <t>Rozebranie chodnika z płyt betonowych wraz z podbudową z wywozem na legalne składowisko wraz z kosztami utylizacji/składowania</t>
  </si>
  <si>
    <t>Rozebranie krawężnika betonowego na ławie betonowej z wywozem na legalne składowisko wraz z kosztami utylizacji/składowania</t>
  </si>
  <si>
    <t>Rozebranie obrzeża betonowego na ławie betonowej z wywozem na legalne składowisko wraz z kosztami utylizacji/składowania</t>
  </si>
  <si>
    <t xml:space="preserve">ULICA </t>
  </si>
  <si>
    <t>Krawężniki betonowe o wymiarach 15x30 cm na ławie betonowej C 12/15</t>
  </si>
  <si>
    <t>Mechaniczne profilowanie i zagęszczenie podłoża</t>
  </si>
  <si>
    <t>Skropienie nawierzchni drogowej emulsją asfaltową</t>
  </si>
  <si>
    <t>Oczyszczenie i skropienie nawierzchni drogowej emulsją asfaltową</t>
  </si>
  <si>
    <t>Rury osłonowe na kablach energetycznych i telekomunikacyjnych</t>
  </si>
  <si>
    <t>Wymiana istn. wpustów deszczowych żeliwnych</t>
  </si>
  <si>
    <t>Razem dział: ULICA</t>
  </si>
  <si>
    <t>CHODNIKI</t>
  </si>
  <si>
    <t>Obrzeża betonowe o wymiarach 30x8 cm na łąwie betonowej C 12/15</t>
  </si>
  <si>
    <t>Razem dział: CHODNIKI</t>
  </si>
  <si>
    <t>INNE</t>
  </si>
  <si>
    <t>Dostawa i montaż znaków drogowych</t>
  </si>
  <si>
    <t>Dostawa i montaż koszy na śmieci</t>
  </si>
  <si>
    <t>Razem dział: INNE</t>
  </si>
  <si>
    <t xml:space="preserve">Przestawienie istniejących słupków drogowych stalowych </t>
  </si>
  <si>
    <t>Regulacja wysokościowa pokryw studni rewizyjnych</t>
  </si>
  <si>
    <t>Humusowanie ziemią urodzajną o grubości 10 cm wraz z obsianiem trawą</t>
  </si>
  <si>
    <t>Zabezpieczenie drzew na okres wykonywania robót</t>
  </si>
  <si>
    <t>Rozbiórka istniejącej nawierzchni bitumicznej o grubości 2 cm</t>
  </si>
  <si>
    <t>Rozbiórka istniejącej nawierzchni z kostki kamiennej o grubości 10 cm</t>
  </si>
  <si>
    <t>Rozbiórka istniejącej nawierzchni z płyt betonowych 50x50x7 cm</t>
  </si>
  <si>
    <t>Rozbiórka istniejących nawierzchni betonowej o grubości 10 cm</t>
  </si>
  <si>
    <t xml:space="preserve">Rozbiórka opornika z kostki betonowej </t>
  </si>
  <si>
    <t xml:space="preserve">Zdejmowanie tablic znaków drogowych </t>
  </si>
  <si>
    <t>Usunięcie warstwy ziemi urodzajnej o grubości 10 cm</t>
  </si>
  <si>
    <t>Podbudowa  z kruszywa naturalnego (pospółka) o gr. 15 cm</t>
  </si>
  <si>
    <t>Podbudowa  z kruszywa łamanego stabilizowanego mechanicznie 0/31,5 o gr. 15 cm</t>
  </si>
  <si>
    <t>Podbudowa  z kruszywa łamanego stabilizowanego mechanicznie 0/31,5 o gr. 32 cm</t>
  </si>
  <si>
    <t>Podbudowa  z gruntu stabilizowanego cementem o Rm=2,5 MPa o gr. 30 cm</t>
  </si>
  <si>
    <t>Wykonanie nawierzchni z kostki kamiennej nieregularnej o wysokości 10 cm na podsypce cementowo - piaskowej 1:4</t>
  </si>
  <si>
    <t>Wykonanie warstwy wiążącej/wyrównawczej z betonu asfaltowego AC 16 W o średnie grubości 7 cm</t>
  </si>
  <si>
    <t>Wykonanie warstwy ścieralnej z betonu asfaltowego AC 11 S o  grubości 3 cm</t>
  </si>
  <si>
    <t>Warstwa przeciwspękaniowa pod warstwę ścieralną</t>
  </si>
  <si>
    <t>Wykonanie warstwy ścieralnej z płyt betonowych wskaźnikowych 30x30  gr. 8 cm na podsypce cementowo - piaskowej 1:4 gr. 3cm</t>
  </si>
  <si>
    <t>Wykonanie warstwy ścieralnej z płyt betonowych 30x30  gr. 8 cm na podsypce cementowo - piaskowej 1:4 gr. 3cm</t>
  </si>
  <si>
    <t>Wykonanie warstwy ścieralnej z płyt betonowych 30x30  gr. 5 cm na podsypce cementowo - piaskowej 1:4 gr. 3cm</t>
  </si>
  <si>
    <t>Ustawienie krawężników kamiennych wtopionych  15x22 cm na ławie betonowej C12/16</t>
  </si>
  <si>
    <t>Oznakowanie poziome - farba chlorokauczukowa</t>
  </si>
  <si>
    <t>Słupki blokujące na ławie oraz mocowanych przez przykręcenie</t>
  </si>
  <si>
    <t>Regulacja pionowa studzienek dla zaworów wodociągowych i gazowych</t>
  </si>
  <si>
    <t>Regulacja pionowa studzienek telefonicznych</t>
  </si>
  <si>
    <t>Regulacja pionowa studzienek dla kratek ściekowych ulicznych</t>
  </si>
  <si>
    <t>REMONT NAŚWIETLI PIWNICZNYCH</t>
  </si>
  <si>
    <t>Częściowa rozbórka naświetli</t>
  </si>
  <si>
    <t>Wykonanie wylewki z fibrobetonu min. 15 cm wysokości</t>
  </si>
  <si>
    <t>Obramienia z kątownika 45x45x4 mm</t>
  </si>
  <si>
    <t>Krata naświetla</t>
  </si>
  <si>
    <t>Razem dział: REMONT NAŚWIETLI PIWNICZNYCH</t>
  </si>
  <si>
    <t>ODTWORZENIE NAŚWIETLI PIWNICZNYCH</t>
  </si>
  <si>
    <t>Rozbiórka uszkodzonych tynków</t>
  </si>
  <si>
    <t>Uzupełnienie  i wymiana uszkodzonych elementów izolacji termicznej ścian piwnicznych z materiałem równoważnym technicznie do istniejącej izolacji</t>
  </si>
  <si>
    <t xml:space="preserve">Wyrównanie ścian tynkiem cementowym </t>
  </si>
  <si>
    <t>Izolacje pionowe ścian fundamentowych z folii kubełkowej z gruntowaniem powierzchni</t>
  </si>
  <si>
    <t>Ustawienie krawężników kamiennych wystających 15x30 cm na ławie betonowej C12/16</t>
  </si>
  <si>
    <t>Ustawienie krawężników kamiennych wystających 15x30 cm na ławie betonowej C12/15 (materiał z rozbiórki)</t>
  </si>
  <si>
    <t>Rozbiórka istniejących krawężników kamiennych wraz z ławą betonową (materiał częściowo do ponownego wbudowania)</t>
  </si>
  <si>
    <t>XI</t>
  </si>
  <si>
    <t>XII</t>
  </si>
  <si>
    <t>Rozebranie słupków wraz z fundamentami betonowymi</t>
  </si>
  <si>
    <t>Część a) Modernizacja jezdni i chodników ul. Radosnej w Gdańsku</t>
  </si>
  <si>
    <t>Podbudowa z kruszywa łamanego 0/31,5 - warstwa o grubości po zagęszczeniu 20 cm</t>
  </si>
  <si>
    <t>Nawierzchnia z mieszanek mineralno-bitumicznych AC 16 W - warstwa wiążąca asfaltowa - grubość po zagęszcz. 8 cm</t>
  </si>
  <si>
    <t>Nawierzchnia z mieszanek mineralno-bitumicznych AC 11 S - warstwa ścieralna asfaltowa - grubość po zagęszcz. 4 cm</t>
  </si>
  <si>
    <t>Podbudowa z kruszywa łamanego 0/31,5 - warstwa o grubości po zagęszczeniu 15 cm</t>
  </si>
  <si>
    <t xml:space="preserve">Mechaniczne plantowanie powierzchni gruntu rodzimego </t>
  </si>
  <si>
    <t>Rozbiórka istniejącej nawierzchni z płyt betonowych 35x35x5 cm</t>
  </si>
  <si>
    <t>Rozbiórka obrzeży betonowych 8x30 wraz z ławą betonową</t>
  </si>
  <si>
    <t>Część b) Modernizacja chodników i jezdni ul. Wesołej w Gdańsku</t>
  </si>
  <si>
    <t>Zadanie nr 1</t>
  </si>
  <si>
    <t>Część</t>
  </si>
  <si>
    <t>Razem dział: ODHUMUSOWANIE</t>
  </si>
  <si>
    <t>Razem dział: ODTWORZENIE NAŚWIETLI PIWNICZNYCH</t>
  </si>
  <si>
    <r>
      <t>Chodniki z płyt betonowych 30x30x</t>
    </r>
    <r>
      <rPr>
        <sz val="10"/>
        <color rgb="FFFF0000"/>
        <rFont val="Arial"/>
        <family val="2"/>
        <charset val="238"/>
      </rPr>
      <t>8</t>
    </r>
    <r>
      <rPr>
        <sz val="10"/>
        <rFont val="Arial"/>
        <family val="2"/>
        <charset val="238"/>
      </rPr>
      <t>cm  na podsypce cementowo-piaskowej z wypełnieniem spoin piaskiem</t>
    </r>
  </si>
  <si>
    <r>
      <t xml:space="preserve">Humusowanie ziemią urodzajną o grubości 10 cm wraz z obsianiem trawą </t>
    </r>
    <r>
      <rPr>
        <sz val="10"/>
        <color rgb="FFFF0000"/>
        <rFont val="Arial"/>
        <family val="2"/>
        <charset val="238"/>
      </rPr>
      <t>wraz z 12 miesięczną pielęgnacją</t>
    </r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</si>
  <si>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</si>
  <si>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t xml:space="preserve">Urządzenia bezpieczeństwa ruchu - próg wyspowy U-16a o wymiarach 3,3x3,7 m </t>
  </si>
  <si>
    <t>40a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</si>
</sst>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22" fillId="0" borderId="0"/>
    <xf numFmtId="0" fontId="24" fillId="0" borderId="0"/>
  </cellStyleXfs>
  <cellXfs count="134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0" fontId="8" fillId="0" borderId="0" xfId="2" applyNumberFormat="1" applyFont="1" applyFill="1" applyBorder="1" applyAlignment="1" applyProtection="1">
      <alignment vertical="top"/>
    </xf>
    <xf numFmtId="49" fontId="10" fillId="0" borderId="2" xfId="2" applyNumberFormat="1" applyFont="1" applyBorder="1" applyAlignment="1" applyProtection="1">
      <alignment horizontal="center" vertical="center" wrapText="1"/>
    </xf>
    <xf numFmtId="0" fontId="10" fillId="0" borderId="3" xfId="2" applyFont="1" applyBorder="1" applyAlignment="1" applyProtection="1">
      <alignment horizontal="center" vertical="center" wrapText="1"/>
    </xf>
    <xf numFmtId="43" fontId="10" fillId="0" borderId="3" xfId="1" applyFont="1" applyBorder="1" applyAlignment="1" applyProtection="1">
      <alignment horizontal="center" vertical="center" wrapText="1"/>
    </xf>
    <xf numFmtId="4" fontId="10" fillId="0" borderId="4" xfId="1" applyNumberFormat="1" applyFont="1" applyBorder="1" applyAlignment="1" applyProtection="1">
      <alignment horizontal="center" vertical="center" wrapText="1"/>
    </xf>
    <xf numFmtId="49" fontId="9" fillId="0" borderId="10" xfId="2" applyNumberFormat="1" applyFont="1" applyBorder="1" applyAlignment="1" applyProtection="1">
      <alignment horizontal="center" vertical="center" wrapText="1"/>
    </xf>
    <xf numFmtId="0" fontId="9" fillId="0" borderId="11" xfId="2" applyFont="1" applyBorder="1" applyAlignment="1" applyProtection="1">
      <alignment horizontal="center" vertical="center" wrapText="1"/>
    </xf>
    <xf numFmtId="49" fontId="9" fillId="0" borderId="11" xfId="2" applyNumberFormat="1" applyFont="1" applyBorder="1" applyAlignment="1" applyProtection="1">
      <alignment horizontal="center" vertical="center" wrapText="1"/>
    </xf>
    <xf numFmtId="0" fontId="9" fillId="0" borderId="12" xfId="2" applyFont="1" applyBorder="1" applyAlignment="1" applyProtection="1">
      <alignment horizontal="center" vertical="center"/>
    </xf>
    <xf numFmtId="1" fontId="11" fillId="0" borderId="7" xfId="2" applyNumberFormat="1" applyFont="1" applyFill="1" applyBorder="1" applyAlignment="1" applyProtection="1">
      <alignment horizontal="center" vertical="center"/>
    </xf>
    <xf numFmtId="43" fontId="11" fillId="0" borderId="8" xfId="1" applyFont="1" applyFill="1" applyBorder="1" applyAlignment="1" applyProtection="1">
      <alignment horizontal="center" vertical="center"/>
    </xf>
    <xf numFmtId="4" fontId="11" fillId="0" borderId="9" xfId="1" applyNumberFormat="1" applyFont="1" applyFill="1" applyBorder="1" applyAlignment="1" applyProtection="1">
      <alignment horizontal="center" vertical="center"/>
    </xf>
    <xf numFmtId="0" fontId="8" fillId="0" borderId="5" xfId="2" applyNumberFormat="1" applyFon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43" fontId="8" fillId="2" borderId="1" xfId="1" applyFont="1" applyFill="1" applyBorder="1" applyAlignment="1" applyProtection="1">
      <alignment horizontal="center" vertical="center"/>
      <protection locked="0"/>
    </xf>
    <xf numFmtId="4" fontId="8" fillId="0" borderId="6" xfId="1" applyNumberFormat="1" applyFont="1" applyFill="1" applyBorder="1" applyAlignment="1" applyProtection="1">
      <alignment horizontal="center" vertical="center"/>
    </xf>
    <xf numFmtId="0" fontId="8" fillId="0" borderId="5" xfId="2" applyNumberFormat="1" applyFont="1" applyFill="1" applyBorder="1" applyAlignment="1" applyProtection="1">
      <alignment horizontal="center" vertical="center"/>
    </xf>
    <xf numFmtId="0" fontId="11" fillId="0" borderId="1" xfId="2" applyNumberFormat="1" applyFont="1" applyFill="1" applyBorder="1" applyAlignment="1" applyProtection="1">
      <alignment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" fontId="11" fillId="0" borderId="6" xfId="1" applyNumberFormat="1" applyFont="1" applyFill="1" applyBorder="1" applyAlignment="1" applyProtection="1">
      <alignment horizontal="center" vertical="center"/>
    </xf>
    <xf numFmtId="49" fontId="11" fillId="0" borderId="5" xfId="2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13" xfId="0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vertical="center" wrapText="1"/>
    </xf>
    <xf numFmtId="43" fontId="8" fillId="0" borderId="0" xfId="1" applyFont="1" applyFill="1" applyBorder="1" applyAlignment="1" applyProtection="1">
      <alignment horizontal="center" vertical="center"/>
    </xf>
    <xf numFmtId="4" fontId="8" fillId="0" borderId="0" xfId="1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2" fontId="10" fillId="0" borderId="3" xfId="1" applyNumberFormat="1" applyFont="1" applyBorder="1" applyAlignment="1" applyProtection="1">
      <alignment horizontal="center" vertical="center"/>
    </xf>
    <xf numFmtId="2" fontId="11" fillId="0" borderId="8" xfId="1" applyNumberFormat="1" applyFont="1" applyFill="1" applyBorder="1" applyAlignment="1" applyProtection="1">
      <alignment vertical="center"/>
    </xf>
    <xf numFmtId="2" fontId="8" fillId="0" borderId="1" xfId="1" applyNumberFormat="1" applyFont="1" applyFill="1" applyBorder="1" applyAlignment="1" applyProtection="1">
      <alignment vertical="center"/>
    </xf>
    <xf numFmtId="2" fontId="3" fillId="0" borderId="1" xfId="1" applyNumberFormat="1" applyFont="1" applyFill="1" applyBorder="1" applyAlignment="1" applyProtection="1">
      <alignment vertical="center"/>
    </xf>
    <xf numFmtId="2" fontId="11" fillId="0" borderId="1" xfId="1" applyNumberFormat="1" applyFont="1" applyFill="1" applyBorder="1" applyAlignment="1" applyProtection="1">
      <alignment vertical="center"/>
    </xf>
    <xf numFmtId="2" fontId="8" fillId="0" borderId="0" xfId="1" applyNumberFormat="1" applyFont="1" applyFill="1" applyBorder="1" applyAlignment="1" applyProtection="1">
      <alignment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2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0" fontId="14" fillId="0" borderId="0" xfId="0" applyNumberFormat="1" applyFont="1" applyFill="1" applyBorder="1" applyAlignment="1" applyProtection="1">
      <alignment horizontal="left" vertical="top"/>
    </xf>
    <xf numFmtId="4" fontId="14" fillId="0" borderId="0" xfId="0" applyNumberFormat="1" applyFont="1" applyFill="1" applyBorder="1" applyAlignment="1" applyProtection="1">
      <alignment vertical="top"/>
    </xf>
    <xf numFmtId="4" fontId="12" fillId="0" borderId="17" xfId="1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2" fontId="13" fillId="0" borderId="1" xfId="0" applyNumberFormat="1" applyFont="1" applyFill="1" applyBorder="1" applyAlignment="1" applyProtection="1">
      <alignment horizontal="right" vertical="center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2" fontId="3" fillId="0" borderId="0" xfId="1" applyNumberFormat="1" applyFont="1" applyFill="1" applyBorder="1" applyAlignment="1" applyProtection="1">
      <alignment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21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0" fontId="25" fillId="0" borderId="5" xfId="2" applyNumberFormat="1" applyFont="1" applyFill="1" applyBorder="1" applyAlignment="1" applyProtection="1">
      <alignment horizontal="center" vertical="center" wrapText="1"/>
    </xf>
    <xf numFmtId="0" fontId="25" fillId="0" borderId="1" xfId="2" applyNumberFormat="1" applyFont="1" applyFill="1" applyBorder="1" applyAlignment="1" applyProtection="1">
      <alignment vertical="center" wrapText="1"/>
    </xf>
    <xf numFmtId="43" fontId="25" fillId="0" borderId="1" xfId="1" applyFont="1" applyFill="1" applyBorder="1" applyAlignment="1" applyProtection="1">
      <alignment horizontal="center" vertical="center"/>
    </xf>
    <xf numFmtId="2" fontId="25" fillId="0" borderId="1" xfId="1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  <xf numFmtId="0" fontId="9" fillId="0" borderId="0" xfId="2" applyFont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15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/>
    <cellStyle name="Dziesiętny 3" xfId="6"/>
    <cellStyle name="Normalny" xfId="0" builtinId="0"/>
    <cellStyle name="Normalny 2" xfId="2"/>
    <cellStyle name="Normalny 3" xfId="3"/>
    <cellStyle name="Normalny 4" xfId="5"/>
    <cellStyle name="Normalny 5" xfId="7"/>
    <cellStyle name="Normalny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5"/>
  <sheetViews>
    <sheetView showZeros="0" zoomScaleNormal="100" zoomScaleSheetLayoutView="100" workbookViewId="0">
      <selection activeCell="C18" sqref="C18"/>
    </sheetView>
  </sheetViews>
  <sheetFormatPr defaultRowHeight="12.75" x14ac:dyDescent="0.2"/>
  <cols>
    <col min="1" max="1" width="2.28515625" style="43" customWidth="1"/>
    <col min="2" max="2" width="8.28515625" style="43" customWidth="1"/>
    <col min="3" max="3" width="51" style="59" customWidth="1"/>
    <col min="4" max="4" width="19.7109375" style="60" customWidth="1"/>
    <col min="5" max="16384" width="9.140625" style="43"/>
  </cols>
  <sheetData>
    <row r="3" spans="2:4" ht="15" x14ac:dyDescent="0.25">
      <c r="B3" s="120" t="s">
        <v>35</v>
      </c>
      <c r="C3" s="120"/>
      <c r="D3" s="120"/>
    </row>
    <row r="4" spans="2:4" x14ac:dyDescent="0.2">
      <c r="B4" s="44"/>
      <c r="C4" s="45"/>
      <c r="D4" s="46"/>
    </row>
    <row r="5" spans="2:4" ht="21.75" customHeight="1" x14ac:dyDescent="0.2">
      <c r="B5" s="121" t="s">
        <v>138</v>
      </c>
      <c r="C5" s="122"/>
      <c r="D5" s="122"/>
    </row>
    <row r="6" spans="2:4" ht="10.5" customHeight="1" x14ac:dyDescent="0.25">
      <c r="B6" s="47"/>
      <c r="C6" s="48"/>
      <c r="D6" s="49"/>
    </row>
    <row r="7" spans="2:4" ht="24.95" customHeight="1" x14ac:dyDescent="0.2">
      <c r="B7" s="50" t="s">
        <v>36</v>
      </c>
      <c r="C7" s="51" t="s">
        <v>139</v>
      </c>
      <c r="D7" s="52" t="s">
        <v>37</v>
      </c>
    </row>
    <row r="8" spans="2:4" ht="40.5" customHeight="1" x14ac:dyDescent="0.2">
      <c r="B8" s="53" t="s">
        <v>45</v>
      </c>
      <c r="C8" s="86" t="str">
        <f>'ul. Radosna'!B3</f>
        <v>Część a) Modernizacja jezdni i chodników ul. Radosnej w Gdańsku</v>
      </c>
      <c r="D8" s="54">
        <f>'ul. Radosna'!G50</f>
        <v>0</v>
      </c>
    </row>
    <row r="9" spans="2:4" ht="45" customHeight="1" x14ac:dyDescent="0.2">
      <c r="B9" s="53" t="s">
        <v>38</v>
      </c>
      <c r="C9" s="86" t="str">
        <f>'ul. Wesoła'!B3</f>
        <v>Część b) Modernizacja chodników i jezdni ul. Wesołej w Gdańsku</v>
      </c>
      <c r="D9" s="54">
        <f>'ul. Wesoła'!G87</f>
        <v>0</v>
      </c>
    </row>
    <row r="10" spans="2:4" ht="24.95" customHeight="1" x14ac:dyDescent="0.2">
      <c r="B10" s="123" t="s">
        <v>40</v>
      </c>
      <c r="C10" s="123"/>
      <c r="D10" s="55">
        <f>SUM(D8:D9)</f>
        <v>0</v>
      </c>
    </row>
    <row r="11" spans="2:4" ht="24.95" customHeight="1" x14ac:dyDescent="0.2">
      <c r="B11" s="123" t="s">
        <v>39</v>
      </c>
      <c r="C11" s="123"/>
      <c r="D11" s="55">
        <f>ROUND(D10*0.23,2)</f>
        <v>0</v>
      </c>
    </row>
    <row r="12" spans="2:4" ht="24.95" customHeight="1" x14ac:dyDescent="0.2">
      <c r="B12" s="124" t="s">
        <v>41</v>
      </c>
      <c r="C12" s="124"/>
      <c r="D12" s="56">
        <f>D10+D11</f>
        <v>0</v>
      </c>
    </row>
    <row r="13" spans="2:4" ht="24.95" customHeight="1" x14ac:dyDescent="0.2">
      <c r="B13" s="57"/>
      <c r="C13" s="57"/>
      <c r="D13" s="58"/>
    </row>
    <row r="14" spans="2:4" ht="24.95" customHeight="1" x14ac:dyDescent="0.2"/>
    <row r="15" spans="2:4" s="59" customFormat="1" x14ac:dyDescent="0.2">
      <c r="B15" s="69"/>
      <c r="D15" s="60"/>
    </row>
  </sheetData>
  <sheetProtection algorithmName="SHA-512" hashValue="aEM0Gk44MmzSgNzmizHNduMmzMlDc9fs3QFh+lyqCxEOm4ouenRHK6TP9GLz1tyyHWS6pXkmo6/CCeha8apD6g==" saltValue="JDiz8ms0L932/fc9Gr5h/w==" spinCount="100000" sheet="1" objects="1" scenarios="1" selectLockedCells="1" selectUnlockedCells="1"/>
  <mergeCells count="5">
    <mergeCell ref="B3:D3"/>
    <mergeCell ref="B5:D5"/>
    <mergeCell ref="B10:C10"/>
    <mergeCell ref="B11:C11"/>
    <mergeCell ref="B12:C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0"/>
  <sheetViews>
    <sheetView showZeros="0" topLeftCell="A28" zoomScaleNormal="100" zoomScaleSheetLayoutView="85" workbookViewId="0">
      <selection activeCell="F37" sqref="F37"/>
    </sheetView>
  </sheetViews>
  <sheetFormatPr defaultRowHeight="12.75" x14ac:dyDescent="0.2"/>
  <cols>
    <col min="1" max="1" width="9.140625" style="70"/>
    <col min="2" max="2" width="5" style="64" customWidth="1"/>
    <col min="3" max="3" width="68.5703125" style="65" customWidth="1"/>
    <col min="4" max="4" width="13" style="66" customWidth="1"/>
    <col min="5" max="5" width="14.140625" style="110" customWidth="1"/>
    <col min="6" max="6" width="15.85546875" style="66" customWidth="1"/>
    <col min="7" max="7" width="16.42578125" style="68" customWidth="1"/>
    <col min="8" max="16384" width="9.140625" style="70"/>
  </cols>
  <sheetData>
    <row r="2" spans="2:8" ht="30" customHeight="1" x14ac:dyDescent="0.2">
      <c r="B2" s="125" t="s">
        <v>144</v>
      </c>
      <c r="C2" s="125"/>
      <c r="D2" s="125"/>
      <c r="E2" s="125"/>
      <c r="F2" s="125"/>
      <c r="G2" s="125"/>
      <c r="H2" s="125"/>
    </row>
    <row r="3" spans="2:8" ht="30" customHeight="1" x14ac:dyDescent="0.2">
      <c r="B3" s="126" t="s">
        <v>129</v>
      </c>
      <c r="C3" s="126"/>
      <c r="D3" s="126"/>
      <c r="E3" s="126"/>
      <c r="F3" s="126"/>
      <c r="G3" s="126"/>
    </row>
    <row r="4" spans="2:8" ht="30" customHeight="1" thickBot="1" x14ac:dyDescent="0.25">
      <c r="B4" s="87"/>
      <c r="C4" s="87"/>
      <c r="D4" s="87"/>
      <c r="E4" s="90"/>
      <c r="F4" s="87"/>
      <c r="G4" s="87"/>
    </row>
    <row r="5" spans="2:8" ht="38.25" x14ac:dyDescent="0.2">
      <c r="B5" s="91" t="s">
        <v>0</v>
      </c>
      <c r="C5" s="92" t="s">
        <v>1</v>
      </c>
      <c r="D5" s="93" t="s">
        <v>7</v>
      </c>
      <c r="E5" s="94" t="s">
        <v>4</v>
      </c>
      <c r="F5" s="93" t="s">
        <v>8</v>
      </c>
      <c r="G5" s="95" t="s">
        <v>9</v>
      </c>
    </row>
    <row r="6" spans="2:8" ht="15" customHeight="1" thickBot="1" x14ac:dyDescent="0.25">
      <c r="B6" s="71">
        <v>1</v>
      </c>
      <c r="C6" s="72">
        <v>2</v>
      </c>
      <c r="D6" s="73">
        <v>3</v>
      </c>
      <c r="E6" s="96" t="s">
        <v>64</v>
      </c>
      <c r="F6" s="73">
        <v>5</v>
      </c>
      <c r="G6" s="74">
        <v>6</v>
      </c>
    </row>
    <row r="7" spans="2:8" ht="35.1" customHeight="1" x14ac:dyDescent="0.2">
      <c r="B7" s="75" t="s">
        <v>12</v>
      </c>
      <c r="C7" s="41" t="s">
        <v>24</v>
      </c>
      <c r="D7" s="76"/>
      <c r="E7" s="97"/>
      <c r="F7" s="76"/>
      <c r="G7" s="77"/>
    </row>
    <row r="8" spans="2:8" ht="35.1" customHeight="1" x14ac:dyDescent="0.2">
      <c r="B8" s="78">
        <v>1</v>
      </c>
      <c r="C8" s="2" t="s">
        <v>2</v>
      </c>
      <c r="D8" s="34" t="s">
        <v>3</v>
      </c>
      <c r="E8" s="111">
        <v>0.3</v>
      </c>
      <c r="F8" s="79"/>
      <c r="G8" s="80">
        <f>ROUND(F8*E8,2)</f>
        <v>0</v>
      </c>
    </row>
    <row r="9" spans="2:8" ht="49.5" customHeight="1" x14ac:dyDescent="0.2">
      <c r="B9" s="78">
        <v>2</v>
      </c>
      <c r="C9" s="2" t="s">
        <v>65</v>
      </c>
      <c r="D9" s="98" t="s">
        <v>11</v>
      </c>
      <c r="E9" s="111">
        <v>1956</v>
      </c>
      <c r="F9" s="79"/>
      <c r="G9" s="80">
        <f>ROUND(F9*E9,2)</f>
        <v>0</v>
      </c>
    </row>
    <row r="10" spans="2:8" ht="43.5" customHeight="1" x14ac:dyDescent="0.2">
      <c r="B10" s="78">
        <v>3</v>
      </c>
      <c r="C10" s="2" t="s">
        <v>66</v>
      </c>
      <c r="D10" s="98" t="s">
        <v>11</v>
      </c>
      <c r="E10" s="111">
        <v>708</v>
      </c>
      <c r="F10" s="79"/>
      <c r="G10" s="80">
        <f>ROUND(F10*E10,2)</f>
        <v>0</v>
      </c>
    </row>
    <row r="11" spans="2:8" ht="35.1" customHeight="1" x14ac:dyDescent="0.2">
      <c r="B11" s="78">
        <v>4</v>
      </c>
      <c r="C11" s="2" t="s">
        <v>67</v>
      </c>
      <c r="D11" s="98" t="s">
        <v>19</v>
      </c>
      <c r="E11" s="111">
        <v>563</v>
      </c>
      <c r="F11" s="79"/>
      <c r="G11" s="80">
        <f>ROUND(F11*E11,2)</f>
        <v>0</v>
      </c>
    </row>
    <row r="12" spans="2:8" ht="37.5" customHeight="1" x14ac:dyDescent="0.2">
      <c r="B12" s="78">
        <v>5</v>
      </c>
      <c r="C12" s="2" t="s">
        <v>68</v>
      </c>
      <c r="D12" s="98" t="s">
        <v>19</v>
      </c>
      <c r="E12" s="111">
        <v>353</v>
      </c>
      <c r="F12" s="79"/>
      <c r="G12" s="80">
        <f>ROUND(F12*E12,2)</f>
        <v>0</v>
      </c>
    </row>
    <row r="13" spans="2:8" ht="35.1" customHeight="1" x14ac:dyDescent="0.2">
      <c r="B13" s="81"/>
      <c r="C13" s="33" t="s">
        <v>25</v>
      </c>
      <c r="D13" s="82"/>
      <c r="E13" s="112"/>
      <c r="F13" s="82"/>
      <c r="G13" s="83">
        <f>SUBTOTAL(109,G8:G12)</f>
        <v>0</v>
      </c>
    </row>
    <row r="14" spans="2:8" ht="35.1" customHeight="1" x14ac:dyDescent="0.2">
      <c r="B14" s="84" t="s">
        <v>13</v>
      </c>
      <c r="C14" s="33" t="s">
        <v>20</v>
      </c>
      <c r="D14" s="34"/>
      <c r="E14" s="111"/>
      <c r="F14" s="82"/>
      <c r="G14" s="83"/>
    </row>
    <row r="15" spans="2:8" ht="35.1" customHeight="1" x14ac:dyDescent="0.2">
      <c r="B15" s="81">
        <v>6</v>
      </c>
      <c r="C15" s="2" t="s">
        <v>49</v>
      </c>
      <c r="D15" s="34" t="s">
        <v>17</v>
      </c>
      <c r="E15" s="113">
        <f>321.2+160.2</f>
        <v>481.4</v>
      </c>
      <c r="F15" s="79"/>
      <c r="G15" s="80">
        <f>ROUND(F15*E15,2)</f>
        <v>0</v>
      </c>
    </row>
    <row r="16" spans="2:8" ht="35.1" customHeight="1" x14ac:dyDescent="0.2">
      <c r="B16" s="81">
        <v>7</v>
      </c>
      <c r="C16" s="2" t="s">
        <v>50</v>
      </c>
      <c r="D16" s="17" t="s">
        <v>17</v>
      </c>
      <c r="E16" s="113">
        <f>E15</f>
        <v>481.4</v>
      </c>
      <c r="F16" s="79"/>
      <c r="G16" s="80">
        <f>ROUND(F16*E16,2)</f>
        <v>0</v>
      </c>
    </row>
    <row r="17" spans="2:7" ht="35.1" customHeight="1" x14ac:dyDescent="0.2">
      <c r="B17" s="81"/>
      <c r="C17" s="33" t="s">
        <v>22</v>
      </c>
      <c r="D17" s="82"/>
      <c r="E17" s="112"/>
      <c r="F17" s="82"/>
      <c r="G17" s="83">
        <f>SUBTOTAL(109,G15:G16)</f>
        <v>0</v>
      </c>
    </row>
    <row r="18" spans="2:7" ht="35.1" customHeight="1" x14ac:dyDescent="0.2">
      <c r="B18" s="84" t="s">
        <v>18</v>
      </c>
      <c r="C18" s="33" t="s">
        <v>69</v>
      </c>
      <c r="D18" s="34"/>
      <c r="E18" s="111"/>
      <c r="F18" s="82"/>
      <c r="G18" s="83"/>
    </row>
    <row r="19" spans="2:7" ht="35.1" customHeight="1" x14ac:dyDescent="0.2">
      <c r="B19" s="81">
        <v>8</v>
      </c>
      <c r="C19" s="2" t="s">
        <v>70</v>
      </c>
      <c r="D19" s="34" t="s">
        <v>19</v>
      </c>
      <c r="E19" s="111">
        <v>582</v>
      </c>
      <c r="F19" s="79"/>
      <c r="G19" s="80">
        <f>ROUND(F19*E19,2)</f>
        <v>0</v>
      </c>
    </row>
    <row r="20" spans="2:7" ht="35.1" customHeight="1" x14ac:dyDescent="0.2">
      <c r="B20" s="78">
        <v>9</v>
      </c>
      <c r="C20" s="2" t="s">
        <v>71</v>
      </c>
      <c r="D20" s="34" t="s">
        <v>11</v>
      </c>
      <c r="E20" s="111">
        <v>1606</v>
      </c>
      <c r="F20" s="79"/>
      <c r="G20" s="80">
        <f>ROUND(F20*E20,2)</f>
        <v>0</v>
      </c>
    </row>
    <row r="21" spans="2:7" ht="35.1" customHeight="1" x14ac:dyDescent="0.2">
      <c r="B21" s="81">
        <v>10</v>
      </c>
      <c r="C21" s="2" t="s">
        <v>130</v>
      </c>
      <c r="D21" s="34" t="s">
        <v>11</v>
      </c>
      <c r="E21" s="111">
        <v>1606</v>
      </c>
      <c r="F21" s="79"/>
      <c r="G21" s="80">
        <f t="shared" ref="G21:G26" si="0">ROUND(F21*E21,2)</f>
        <v>0</v>
      </c>
    </row>
    <row r="22" spans="2:7" ht="35.1" customHeight="1" x14ac:dyDescent="0.2">
      <c r="B22" s="78">
        <v>11</v>
      </c>
      <c r="C22" s="2" t="s">
        <v>72</v>
      </c>
      <c r="D22" s="34" t="s">
        <v>11</v>
      </c>
      <c r="E22" s="111">
        <v>1606</v>
      </c>
      <c r="F22" s="79"/>
      <c r="G22" s="80">
        <f t="shared" si="0"/>
        <v>0</v>
      </c>
    </row>
    <row r="23" spans="2:7" ht="35.1" customHeight="1" x14ac:dyDescent="0.2">
      <c r="B23" s="81">
        <v>12</v>
      </c>
      <c r="C23" s="2" t="s">
        <v>131</v>
      </c>
      <c r="D23" s="34" t="s">
        <v>11</v>
      </c>
      <c r="E23" s="111">
        <v>1606</v>
      </c>
      <c r="F23" s="79"/>
      <c r="G23" s="80">
        <f t="shared" si="0"/>
        <v>0</v>
      </c>
    </row>
    <row r="24" spans="2:7" ht="35.1" customHeight="1" x14ac:dyDescent="0.2">
      <c r="B24" s="78">
        <v>13</v>
      </c>
      <c r="C24" s="2" t="s">
        <v>73</v>
      </c>
      <c r="D24" s="34" t="s">
        <v>11</v>
      </c>
      <c r="E24" s="111">
        <v>1606</v>
      </c>
      <c r="F24" s="79"/>
      <c r="G24" s="80">
        <f t="shared" si="0"/>
        <v>0</v>
      </c>
    </row>
    <row r="25" spans="2:7" ht="35.1" customHeight="1" x14ac:dyDescent="0.2">
      <c r="B25" s="81">
        <v>14</v>
      </c>
      <c r="C25" s="2" t="s">
        <v>132</v>
      </c>
      <c r="D25" s="34" t="s">
        <v>11</v>
      </c>
      <c r="E25" s="111">
        <v>1606</v>
      </c>
      <c r="F25" s="79"/>
      <c r="G25" s="80">
        <f t="shared" si="0"/>
        <v>0</v>
      </c>
    </row>
    <row r="26" spans="2:7" ht="43.5" customHeight="1" x14ac:dyDescent="0.2">
      <c r="B26" s="78">
        <v>15</v>
      </c>
      <c r="C26" s="2" t="s">
        <v>74</v>
      </c>
      <c r="D26" s="34" t="s">
        <v>19</v>
      </c>
      <c r="E26" s="111">
        <v>142</v>
      </c>
      <c r="F26" s="79"/>
      <c r="G26" s="80">
        <f t="shared" si="0"/>
        <v>0</v>
      </c>
    </row>
    <row r="27" spans="2:7" ht="35.1" customHeight="1" x14ac:dyDescent="0.2">
      <c r="B27" s="81"/>
      <c r="C27" s="33" t="s">
        <v>76</v>
      </c>
      <c r="D27" s="82"/>
      <c r="E27" s="112"/>
      <c r="F27" s="82"/>
      <c r="G27" s="83">
        <f>SUBTOTAL(109,G19:G26)</f>
        <v>0</v>
      </c>
    </row>
    <row r="28" spans="2:7" ht="35.1" customHeight="1" x14ac:dyDescent="0.2">
      <c r="B28" s="85" t="s">
        <v>23</v>
      </c>
      <c r="C28" s="33" t="s">
        <v>77</v>
      </c>
      <c r="D28" s="82"/>
      <c r="E28" s="112"/>
      <c r="F28" s="82"/>
      <c r="G28" s="80"/>
    </row>
    <row r="29" spans="2:7" ht="35.1" customHeight="1" x14ac:dyDescent="0.2">
      <c r="B29" s="78">
        <v>16</v>
      </c>
      <c r="C29" s="2" t="s">
        <v>71</v>
      </c>
      <c r="D29" s="34" t="s">
        <v>11</v>
      </c>
      <c r="E29" s="111">
        <v>801</v>
      </c>
      <c r="F29" s="79"/>
      <c r="G29" s="80">
        <f>ROUND(F29*E29,2)</f>
        <v>0</v>
      </c>
    </row>
    <row r="30" spans="2:7" ht="35.1" customHeight="1" x14ac:dyDescent="0.2">
      <c r="B30" s="78">
        <v>17</v>
      </c>
      <c r="C30" s="2" t="s">
        <v>133</v>
      </c>
      <c r="D30" s="34" t="s">
        <v>11</v>
      </c>
      <c r="E30" s="111">
        <v>801</v>
      </c>
      <c r="F30" s="79"/>
      <c r="G30" s="80">
        <f t="shared" ref="G30:G33" si="1">ROUND(F30*E30,2)</f>
        <v>0</v>
      </c>
    </row>
    <row r="31" spans="2:7" ht="35.1" customHeight="1" x14ac:dyDescent="0.2">
      <c r="B31" s="78">
        <v>18</v>
      </c>
      <c r="C31" s="2" t="s">
        <v>78</v>
      </c>
      <c r="D31" s="34" t="s">
        <v>19</v>
      </c>
      <c r="E31" s="111">
        <v>458</v>
      </c>
      <c r="F31" s="79"/>
      <c r="G31" s="80">
        <f t="shared" si="1"/>
        <v>0</v>
      </c>
    </row>
    <row r="32" spans="2:7" ht="35.1" customHeight="1" x14ac:dyDescent="0.2">
      <c r="B32" s="78">
        <v>19</v>
      </c>
      <c r="C32" s="2" t="s">
        <v>142</v>
      </c>
      <c r="D32" s="34" t="s">
        <v>11</v>
      </c>
      <c r="E32" s="111">
        <v>801</v>
      </c>
      <c r="F32" s="79"/>
      <c r="G32" s="80">
        <f t="shared" si="1"/>
        <v>0</v>
      </c>
    </row>
    <row r="33" spans="2:7" ht="35.1" customHeight="1" x14ac:dyDescent="0.2">
      <c r="B33" s="78">
        <v>20</v>
      </c>
      <c r="C33" s="2" t="s">
        <v>84</v>
      </c>
      <c r="D33" s="34" t="s">
        <v>42</v>
      </c>
      <c r="E33" s="111">
        <v>18</v>
      </c>
      <c r="F33" s="79"/>
      <c r="G33" s="80">
        <f t="shared" si="1"/>
        <v>0</v>
      </c>
    </row>
    <row r="34" spans="2:7" ht="35.1" customHeight="1" x14ac:dyDescent="0.2">
      <c r="B34" s="78"/>
      <c r="C34" s="33" t="s">
        <v>79</v>
      </c>
      <c r="D34" s="82"/>
      <c r="E34" s="112"/>
      <c r="F34" s="82"/>
      <c r="G34" s="83">
        <f>SUBTOTAL(109,G29:G33)</f>
        <v>0</v>
      </c>
    </row>
    <row r="35" spans="2:7" ht="35.1" customHeight="1" x14ac:dyDescent="0.2">
      <c r="B35" s="85" t="s">
        <v>14</v>
      </c>
      <c r="C35" s="33" t="s">
        <v>55</v>
      </c>
      <c r="D35" s="82"/>
      <c r="E35" s="112"/>
      <c r="F35" s="82"/>
      <c r="G35" s="80"/>
    </row>
    <row r="36" spans="2:7" ht="35.1" customHeight="1" x14ac:dyDescent="0.2">
      <c r="B36" s="78">
        <v>21</v>
      </c>
      <c r="C36" s="2" t="s">
        <v>134</v>
      </c>
      <c r="D36" s="34" t="s">
        <v>11</v>
      </c>
      <c r="E36" s="111">
        <v>1220</v>
      </c>
      <c r="F36" s="79"/>
      <c r="G36" s="80">
        <f>ROUND(F36*E36,2)</f>
        <v>0</v>
      </c>
    </row>
    <row r="37" spans="2:7" ht="35.1" customHeight="1" x14ac:dyDescent="0.2">
      <c r="B37" s="78">
        <v>22</v>
      </c>
      <c r="C37" s="2" t="s">
        <v>143</v>
      </c>
      <c r="D37" s="34" t="s">
        <v>11</v>
      </c>
      <c r="E37" s="111">
        <v>1220</v>
      </c>
      <c r="F37" s="79"/>
      <c r="G37" s="80">
        <f>ROUND(F37*E37,2)</f>
        <v>0</v>
      </c>
    </row>
    <row r="38" spans="2:7" ht="35.1" customHeight="1" x14ac:dyDescent="0.2">
      <c r="B38" s="78"/>
      <c r="C38" s="33" t="s">
        <v>56</v>
      </c>
      <c r="D38" s="82"/>
      <c r="E38" s="112"/>
      <c r="F38" s="82"/>
      <c r="G38" s="83">
        <f>SUBTOTAL(109,G36:G37)</f>
        <v>0</v>
      </c>
    </row>
    <row r="39" spans="2:7" ht="35.1" customHeight="1" x14ac:dyDescent="0.2">
      <c r="B39" s="42" t="s">
        <v>15</v>
      </c>
      <c r="C39" s="33" t="s">
        <v>80</v>
      </c>
      <c r="D39" s="82"/>
      <c r="E39" s="112"/>
      <c r="F39" s="82"/>
      <c r="G39" s="83"/>
    </row>
    <row r="40" spans="2:7" ht="35.1" customHeight="1" x14ac:dyDescent="0.2">
      <c r="B40" s="78">
        <v>23</v>
      </c>
      <c r="C40" s="2" t="s">
        <v>81</v>
      </c>
      <c r="D40" s="34" t="s">
        <v>42</v>
      </c>
      <c r="E40" s="111">
        <v>7</v>
      </c>
      <c r="F40" s="79"/>
      <c r="G40" s="80">
        <f>ROUND(F40*E40,2)</f>
        <v>0</v>
      </c>
    </row>
    <row r="41" spans="2:7" ht="35.1" customHeight="1" x14ac:dyDescent="0.2">
      <c r="B41" s="78">
        <v>24</v>
      </c>
      <c r="C41" s="2" t="s">
        <v>82</v>
      </c>
      <c r="D41" s="34" t="s">
        <v>42</v>
      </c>
      <c r="E41" s="111">
        <v>3</v>
      </c>
      <c r="F41" s="79"/>
      <c r="G41" s="80">
        <f>ROUND(F41*E41,2)</f>
        <v>0</v>
      </c>
    </row>
    <row r="42" spans="2:7" ht="35.1" customHeight="1" x14ac:dyDescent="0.2">
      <c r="B42" s="99"/>
      <c r="C42" s="33" t="s">
        <v>83</v>
      </c>
      <c r="D42" s="82"/>
      <c r="E42" s="112"/>
      <c r="F42" s="82"/>
      <c r="G42" s="83">
        <f>SUBTOTAL(109,G40:G41)</f>
        <v>0</v>
      </c>
    </row>
    <row r="43" spans="2:7" ht="35.1" customHeight="1" x14ac:dyDescent="0.2">
      <c r="B43" s="42" t="s">
        <v>16</v>
      </c>
      <c r="C43" s="33" t="s">
        <v>58</v>
      </c>
      <c r="D43" s="82"/>
      <c r="E43" s="112"/>
      <c r="F43" s="82"/>
      <c r="G43" s="83"/>
    </row>
    <row r="44" spans="2:7" ht="35.1" customHeight="1" x14ac:dyDescent="0.2">
      <c r="B44" s="78">
        <v>25</v>
      </c>
      <c r="C44" s="2" t="s">
        <v>85</v>
      </c>
      <c r="D44" s="34" t="s">
        <v>21</v>
      </c>
      <c r="E44" s="111">
        <v>12</v>
      </c>
      <c r="F44" s="79"/>
      <c r="G44" s="80">
        <f>ROUND(F44*E44,2)</f>
        <v>0</v>
      </c>
    </row>
    <row r="45" spans="2:7" ht="35.1" customHeight="1" x14ac:dyDescent="0.2">
      <c r="B45" s="78">
        <v>26</v>
      </c>
      <c r="C45" s="2" t="s">
        <v>75</v>
      </c>
      <c r="D45" s="34" t="s">
        <v>21</v>
      </c>
      <c r="E45" s="111">
        <v>2</v>
      </c>
      <c r="F45" s="79"/>
      <c r="G45" s="80">
        <f>ROUND(F45*E45,2)</f>
        <v>0</v>
      </c>
    </row>
    <row r="46" spans="2:7" ht="35.1" customHeight="1" x14ac:dyDescent="0.2">
      <c r="B46" s="99"/>
      <c r="C46" s="33" t="s">
        <v>62</v>
      </c>
      <c r="D46" s="82"/>
      <c r="E46" s="112"/>
      <c r="F46" s="82"/>
      <c r="G46" s="83">
        <f>SUBTOTAL(109,G44:G45)</f>
        <v>0</v>
      </c>
    </row>
    <row r="47" spans="2:7" ht="35.1" customHeight="1" x14ac:dyDescent="0.2">
      <c r="B47" s="1" t="s">
        <v>59</v>
      </c>
      <c r="C47" s="100" t="s">
        <v>26</v>
      </c>
      <c r="D47" s="82"/>
      <c r="E47" s="112"/>
      <c r="F47" s="82"/>
      <c r="G47" s="83"/>
    </row>
    <row r="48" spans="2:7" ht="35.1" customHeight="1" x14ac:dyDescent="0.2">
      <c r="B48" s="101">
        <v>27</v>
      </c>
      <c r="C48" s="102" t="s">
        <v>26</v>
      </c>
      <c r="D48" s="103" t="s">
        <v>21</v>
      </c>
      <c r="E48" s="114">
        <v>1</v>
      </c>
      <c r="F48" s="104"/>
      <c r="G48" s="105">
        <f>ROUND(F48*E48,2)</f>
        <v>0</v>
      </c>
    </row>
    <row r="49" spans="2:7" ht="35.1" customHeight="1" thickBot="1" x14ac:dyDescent="0.25">
      <c r="B49" s="106"/>
      <c r="C49" s="100" t="s">
        <v>27</v>
      </c>
      <c r="D49" s="107"/>
      <c r="E49" s="108"/>
      <c r="F49" s="107"/>
      <c r="G49" s="115">
        <f>SUBTOTAL(109,G48)</f>
        <v>0</v>
      </c>
    </row>
    <row r="50" spans="2:7" ht="24.95" customHeight="1" thickBot="1" x14ac:dyDescent="0.25">
      <c r="B50" s="127" t="s">
        <v>10</v>
      </c>
      <c r="C50" s="128"/>
      <c r="D50" s="128"/>
      <c r="E50" s="128"/>
      <c r="F50" s="129"/>
      <c r="G50" s="109">
        <f>SUBTOTAL(109,G8:G49)</f>
        <v>0</v>
      </c>
    </row>
  </sheetData>
  <sheetProtection algorithmName="SHA-512" hashValue="Dp8HfyZNmdvaKpf3Ix7MeWBsvktDZLnUIeTedUJ32WxebN/8UhjVQslMiGx5XOkGvlnpY6rzczgdYaNmligKnQ==" saltValue="fo6y5FupyDCntCBsfoSH4w==" spinCount="100000" sheet="1" objects="1" scenarios="1" selectLockedCells="1"/>
  <mergeCells count="3">
    <mergeCell ref="B2:H2"/>
    <mergeCell ref="B3:G3"/>
    <mergeCell ref="B50:F50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2"/>
  <sheetViews>
    <sheetView showZeros="0" tabSelected="1" zoomScaleNormal="100" workbookViewId="0">
      <selection activeCell="F60" sqref="F60"/>
    </sheetView>
  </sheetViews>
  <sheetFormatPr defaultRowHeight="12.75" x14ac:dyDescent="0.2"/>
  <cols>
    <col min="1" max="1" width="9.140625" style="3"/>
    <col min="2" max="2" width="5" style="29" customWidth="1"/>
    <col min="3" max="3" width="68.5703125" style="30" customWidth="1"/>
    <col min="4" max="4" width="13" style="31" customWidth="1"/>
    <col min="5" max="5" width="14.140625" style="40" customWidth="1"/>
    <col min="6" max="6" width="15.85546875" style="31" customWidth="1"/>
    <col min="7" max="7" width="16.42578125" style="32" customWidth="1"/>
    <col min="8" max="16384" width="9.140625" style="3"/>
  </cols>
  <sheetData>
    <row r="2" spans="2:8" ht="30" customHeight="1" x14ac:dyDescent="0.2">
      <c r="B2" s="125" t="s">
        <v>144</v>
      </c>
      <c r="C2" s="125"/>
      <c r="D2" s="125"/>
      <c r="E2" s="125"/>
      <c r="F2" s="125"/>
      <c r="G2" s="125"/>
      <c r="H2" s="125"/>
    </row>
    <row r="3" spans="2:8" ht="30" customHeight="1" x14ac:dyDescent="0.2">
      <c r="B3" s="126" t="s">
        <v>137</v>
      </c>
      <c r="C3" s="130"/>
      <c r="D3" s="130"/>
      <c r="E3" s="130"/>
      <c r="F3" s="130"/>
      <c r="G3" s="130"/>
    </row>
    <row r="4" spans="2:8" ht="30" customHeight="1" thickBot="1" x14ac:dyDescent="0.25">
      <c r="B4" s="87"/>
      <c r="C4" s="88"/>
      <c r="D4" s="88"/>
      <c r="E4" s="88"/>
      <c r="F4" s="88"/>
      <c r="G4" s="88"/>
    </row>
    <row r="5" spans="2:8" ht="36" x14ac:dyDescent="0.2">
      <c r="B5" s="4" t="s">
        <v>0</v>
      </c>
      <c r="C5" s="5" t="s">
        <v>1</v>
      </c>
      <c r="D5" s="6" t="s">
        <v>7</v>
      </c>
      <c r="E5" s="35" t="s">
        <v>4</v>
      </c>
      <c r="F5" s="6" t="s">
        <v>8</v>
      </c>
      <c r="G5" s="7" t="s">
        <v>9</v>
      </c>
    </row>
    <row r="6" spans="2:8" ht="15" customHeight="1" thickBot="1" x14ac:dyDescent="0.25">
      <c r="B6" s="8">
        <v>1</v>
      </c>
      <c r="C6" s="9">
        <v>2</v>
      </c>
      <c r="D6" s="10">
        <v>3</v>
      </c>
      <c r="E6" s="9">
        <v>4</v>
      </c>
      <c r="F6" s="10">
        <v>5</v>
      </c>
      <c r="G6" s="11">
        <v>6</v>
      </c>
    </row>
    <row r="7" spans="2:8" ht="35.1" customHeight="1" x14ac:dyDescent="0.2">
      <c r="B7" s="12" t="s">
        <v>12</v>
      </c>
      <c r="C7" s="41" t="s">
        <v>24</v>
      </c>
      <c r="D7" s="13"/>
      <c r="E7" s="36"/>
      <c r="F7" s="13"/>
      <c r="G7" s="14"/>
    </row>
    <row r="8" spans="2:8" ht="35.1" customHeight="1" x14ac:dyDescent="0.2">
      <c r="B8" s="15">
        <v>1</v>
      </c>
      <c r="C8" s="16" t="s">
        <v>2</v>
      </c>
      <c r="D8" s="34" t="s">
        <v>3</v>
      </c>
      <c r="E8" s="38">
        <v>0.21</v>
      </c>
      <c r="F8" s="18"/>
      <c r="G8" s="19">
        <f>ROUND(F8*E8,2)</f>
        <v>0</v>
      </c>
    </row>
    <row r="9" spans="2:8" ht="35.1" customHeight="1" x14ac:dyDescent="0.2">
      <c r="B9" s="15">
        <v>2</v>
      </c>
      <c r="C9" s="2" t="s">
        <v>87</v>
      </c>
      <c r="D9" s="34" t="s">
        <v>42</v>
      </c>
      <c r="E9" s="38">
        <v>7</v>
      </c>
      <c r="F9" s="18"/>
      <c r="G9" s="19">
        <f t="shared" ref="G9:G21" si="0">ROUND(F9*E9,2)</f>
        <v>0</v>
      </c>
    </row>
    <row r="10" spans="2:8" ht="37.5" customHeight="1" x14ac:dyDescent="0.2">
      <c r="B10" s="15">
        <v>3</v>
      </c>
      <c r="C10" s="2" t="s">
        <v>88</v>
      </c>
      <c r="D10" s="62" t="s">
        <v>11</v>
      </c>
      <c r="E10" s="63">
        <v>863.5</v>
      </c>
      <c r="F10" s="18"/>
      <c r="G10" s="19">
        <f t="shared" si="0"/>
        <v>0</v>
      </c>
    </row>
    <row r="11" spans="2:8" ht="37.5" customHeight="1" x14ac:dyDescent="0.2">
      <c r="B11" s="15">
        <v>4</v>
      </c>
      <c r="C11" s="2" t="s">
        <v>89</v>
      </c>
      <c r="D11" s="62" t="s">
        <v>11</v>
      </c>
      <c r="E11" s="63">
        <v>66.900000000000006</v>
      </c>
      <c r="F11" s="18"/>
      <c r="G11" s="19">
        <f t="shared" si="0"/>
        <v>0</v>
      </c>
    </row>
    <row r="12" spans="2:8" ht="37.5" customHeight="1" x14ac:dyDescent="0.2">
      <c r="B12" s="15">
        <v>5</v>
      </c>
      <c r="C12" s="2" t="s">
        <v>90</v>
      </c>
      <c r="D12" s="62" t="s">
        <v>11</v>
      </c>
      <c r="E12" s="63">
        <v>435.9</v>
      </c>
      <c r="F12" s="18"/>
      <c r="G12" s="19">
        <f t="shared" si="0"/>
        <v>0</v>
      </c>
    </row>
    <row r="13" spans="2:8" ht="37.5" customHeight="1" x14ac:dyDescent="0.2">
      <c r="B13" s="15">
        <v>6</v>
      </c>
      <c r="C13" s="2" t="s">
        <v>135</v>
      </c>
      <c r="D13" s="62" t="s">
        <v>11</v>
      </c>
      <c r="E13" s="63">
        <v>103.5</v>
      </c>
      <c r="F13" s="18"/>
      <c r="G13" s="19">
        <f t="shared" si="0"/>
        <v>0</v>
      </c>
    </row>
    <row r="14" spans="2:8" ht="33" customHeight="1" x14ac:dyDescent="0.2">
      <c r="B14" s="15">
        <v>7</v>
      </c>
      <c r="C14" s="2" t="s">
        <v>91</v>
      </c>
      <c r="D14" s="62" t="s">
        <v>17</v>
      </c>
      <c r="E14" s="63">
        <v>11.4</v>
      </c>
      <c r="F14" s="18"/>
      <c r="G14" s="19">
        <f t="shared" si="0"/>
        <v>0</v>
      </c>
    </row>
    <row r="15" spans="2:8" ht="33" customHeight="1" x14ac:dyDescent="0.2">
      <c r="B15" s="15">
        <v>8</v>
      </c>
      <c r="C15" s="2" t="s">
        <v>125</v>
      </c>
      <c r="D15" s="62" t="s">
        <v>29</v>
      </c>
      <c r="E15" s="63">
        <v>178</v>
      </c>
      <c r="F15" s="18"/>
      <c r="G15" s="19">
        <f t="shared" si="0"/>
        <v>0</v>
      </c>
    </row>
    <row r="16" spans="2:8" ht="37.5" customHeight="1" x14ac:dyDescent="0.2">
      <c r="B16" s="15">
        <v>9</v>
      </c>
      <c r="C16" s="2" t="s">
        <v>46</v>
      </c>
      <c r="D16" s="62" t="s">
        <v>29</v>
      </c>
      <c r="E16" s="63">
        <v>233</v>
      </c>
      <c r="F16" s="18"/>
      <c r="G16" s="19">
        <f t="shared" si="0"/>
        <v>0</v>
      </c>
    </row>
    <row r="17" spans="2:7" ht="37.5" customHeight="1" x14ac:dyDescent="0.2">
      <c r="B17" s="15">
        <v>10</v>
      </c>
      <c r="C17" s="2" t="s">
        <v>92</v>
      </c>
      <c r="D17" s="62" t="s">
        <v>11</v>
      </c>
      <c r="E17" s="63">
        <v>0.06</v>
      </c>
      <c r="F17" s="18"/>
      <c r="G17" s="19">
        <f t="shared" si="0"/>
        <v>0</v>
      </c>
    </row>
    <row r="18" spans="2:7" ht="37.5" customHeight="1" x14ac:dyDescent="0.2">
      <c r="B18" s="15">
        <v>11</v>
      </c>
      <c r="C18" s="2" t="s">
        <v>136</v>
      </c>
      <c r="D18" s="62" t="s">
        <v>29</v>
      </c>
      <c r="E18" s="63">
        <v>36</v>
      </c>
      <c r="F18" s="18"/>
      <c r="G18" s="19">
        <f t="shared" si="0"/>
        <v>0</v>
      </c>
    </row>
    <row r="19" spans="2:7" ht="37.5" customHeight="1" x14ac:dyDescent="0.2">
      <c r="B19" s="15">
        <v>12</v>
      </c>
      <c r="C19" s="2" t="s">
        <v>128</v>
      </c>
      <c r="D19" s="62" t="s">
        <v>42</v>
      </c>
      <c r="E19" s="63">
        <v>54</v>
      </c>
      <c r="F19" s="18"/>
      <c r="G19" s="19">
        <f t="shared" si="0"/>
        <v>0</v>
      </c>
    </row>
    <row r="20" spans="2:7" ht="37.5" customHeight="1" x14ac:dyDescent="0.2">
      <c r="B20" s="15">
        <v>13</v>
      </c>
      <c r="C20" s="2" t="s">
        <v>93</v>
      </c>
      <c r="D20" s="62" t="s">
        <v>42</v>
      </c>
      <c r="E20" s="63">
        <v>15</v>
      </c>
      <c r="F20" s="18"/>
      <c r="G20" s="19">
        <f t="shared" si="0"/>
        <v>0</v>
      </c>
    </row>
    <row r="21" spans="2:7" ht="35.1" customHeight="1" x14ac:dyDescent="0.2">
      <c r="B21" s="15">
        <v>14</v>
      </c>
      <c r="C21" s="2" t="s">
        <v>28</v>
      </c>
      <c r="D21" s="62" t="s">
        <v>17</v>
      </c>
      <c r="E21" s="63">
        <f>E10*0.02+E11*0.1+E12*0.07+E13*0.05+E14*0.1+(E15+E16-128)*0.3*0.15+(E15+E16)*0.07+E17*0.08+E18*0.3*0.08+1.14</f>
        <v>104.3</v>
      </c>
      <c r="F21" s="18"/>
      <c r="G21" s="19">
        <f t="shared" si="0"/>
        <v>0</v>
      </c>
    </row>
    <row r="22" spans="2:7" ht="35.1" customHeight="1" x14ac:dyDescent="0.2">
      <c r="B22" s="20"/>
      <c r="C22" s="21" t="s">
        <v>25</v>
      </c>
      <c r="D22" s="22"/>
      <c r="E22" s="39"/>
      <c r="F22" s="22"/>
      <c r="G22" s="23">
        <f>SUBTOTAL(109,G8:G21)</f>
        <v>0</v>
      </c>
    </row>
    <row r="23" spans="2:7" ht="35.1" customHeight="1" x14ac:dyDescent="0.2">
      <c r="B23" s="24" t="s">
        <v>13</v>
      </c>
      <c r="C23" s="33" t="s">
        <v>47</v>
      </c>
      <c r="D23" s="17"/>
      <c r="E23" s="37"/>
      <c r="F23" s="22"/>
      <c r="G23" s="23"/>
    </row>
    <row r="24" spans="2:7" ht="35.1" customHeight="1" x14ac:dyDescent="0.2">
      <c r="B24" s="15">
        <v>15</v>
      </c>
      <c r="C24" s="2" t="s">
        <v>94</v>
      </c>
      <c r="D24" s="62" t="s">
        <v>11</v>
      </c>
      <c r="E24" s="63">
        <v>39.1</v>
      </c>
      <c r="F24" s="18"/>
      <c r="G24" s="19">
        <f>ROUND(F24*E24,2)</f>
        <v>0</v>
      </c>
    </row>
    <row r="25" spans="2:7" ht="35.1" customHeight="1" x14ac:dyDescent="0.2">
      <c r="B25" s="15">
        <v>16</v>
      </c>
      <c r="C25" s="2" t="s">
        <v>48</v>
      </c>
      <c r="D25" s="62" t="s">
        <v>17</v>
      </c>
      <c r="E25" s="63">
        <f>E24*0.1</f>
        <v>3.91</v>
      </c>
      <c r="F25" s="18"/>
      <c r="G25" s="19">
        <f>ROUND(F25*E25,2)</f>
        <v>0</v>
      </c>
    </row>
    <row r="26" spans="2:7" ht="35.1" customHeight="1" x14ac:dyDescent="0.2">
      <c r="B26" s="20"/>
      <c r="C26" s="33" t="s">
        <v>140</v>
      </c>
      <c r="D26" s="22"/>
      <c r="E26" s="39"/>
      <c r="F26" s="22"/>
      <c r="G26" s="23">
        <f>SUBTOTAL(109,G24:G25)</f>
        <v>0</v>
      </c>
    </row>
    <row r="27" spans="2:7" ht="35.1" customHeight="1" x14ac:dyDescent="0.2">
      <c r="B27" s="84" t="s">
        <v>18</v>
      </c>
      <c r="C27" s="21" t="s">
        <v>20</v>
      </c>
      <c r="D27" s="17"/>
      <c r="E27" s="37"/>
      <c r="F27" s="22"/>
      <c r="G27" s="23"/>
    </row>
    <row r="28" spans="2:7" ht="35.1" customHeight="1" x14ac:dyDescent="0.2">
      <c r="B28" s="20">
        <v>17</v>
      </c>
      <c r="C28" s="2" t="s">
        <v>49</v>
      </c>
      <c r="D28" s="34" t="s">
        <v>17</v>
      </c>
      <c r="E28" s="37">
        <v>180.03</v>
      </c>
      <c r="F28" s="18"/>
      <c r="G28" s="19">
        <f>ROUND(F28*E28,2)</f>
        <v>0</v>
      </c>
    </row>
    <row r="29" spans="2:7" ht="35.1" customHeight="1" x14ac:dyDescent="0.2">
      <c r="B29" s="20">
        <v>18</v>
      </c>
      <c r="C29" s="2" t="s">
        <v>50</v>
      </c>
      <c r="D29" s="17" t="s">
        <v>17</v>
      </c>
      <c r="E29" s="37">
        <f>E28</f>
        <v>180.03</v>
      </c>
      <c r="F29" s="18"/>
      <c r="G29" s="19">
        <f>ROUND(F29*E29,2)</f>
        <v>0</v>
      </c>
    </row>
    <row r="30" spans="2:7" ht="35.1" customHeight="1" x14ac:dyDescent="0.2">
      <c r="B30" s="20"/>
      <c r="C30" s="21" t="s">
        <v>22</v>
      </c>
      <c r="D30" s="22"/>
      <c r="E30" s="39"/>
      <c r="F30" s="22"/>
      <c r="G30" s="23">
        <f>SUBTOTAL(109,G28:G29)</f>
        <v>0</v>
      </c>
    </row>
    <row r="31" spans="2:7" ht="35.1" customHeight="1" x14ac:dyDescent="0.2">
      <c r="B31" s="85" t="s">
        <v>23</v>
      </c>
      <c r="C31" s="33" t="s">
        <v>30</v>
      </c>
      <c r="D31" s="22"/>
      <c r="E31" s="39"/>
      <c r="F31" s="22"/>
      <c r="G31" s="19"/>
    </row>
    <row r="32" spans="2:7" ht="35.1" customHeight="1" x14ac:dyDescent="0.2">
      <c r="B32" s="15">
        <v>19</v>
      </c>
      <c r="C32" s="16" t="s">
        <v>33</v>
      </c>
      <c r="D32" s="17" t="s">
        <v>11</v>
      </c>
      <c r="E32" s="37">
        <v>625.97</v>
      </c>
      <c r="F32" s="18"/>
      <c r="G32" s="19">
        <f>ROUND(F32*E32,2)</f>
        <v>0</v>
      </c>
    </row>
    <row r="33" spans="2:7" ht="35.1" customHeight="1" x14ac:dyDescent="0.2">
      <c r="B33" s="15">
        <v>20</v>
      </c>
      <c r="C33" s="2" t="s">
        <v>95</v>
      </c>
      <c r="D33" s="17" t="s">
        <v>11</v>
      </c>
      <c r="E33" s="37">
        <v>597.99</v>
      </c>
      <c r="F33" s="18"/>
      <c r="G33" s="19">
        <f>ROUND(F33*E33,2)</f>
        <v>0</v>
      </c>
    </row>
    <row r="34" spans="2:7" ht="35.1" customHeight="1" x14ac:dyDescent="0.2">
      <c r="B34" s="15">
        <v>21</v>
      </c>
      <c r="C34" s="2" t="s">
        <v>96</v>
      </c>
      <c r="D34" s="17" t="s">
        <v>11</v>
      </c>
      <c r="E34" s="37">
        <v>597.99</v>
      </c>
      <c r="F34" s="18"/>
      <c r="G34" s="19">
        <f t="shared" ref="G34:G36" si="1">ROUND(F34*E34,2)</f>
        <v>0</v>
      </c>
    </row>
    <row r="35" spans="2:7" ht="35.1" customHeight="1" x14ac:dyDescent="0.2">
      <c r="B35" s="15">
        <v>22</v>
      </c>
      <c r="C35" s="2" t="s">
        <v>97</v>
      </c>
      <c r="D35" s="17" t="s">
        <v>11</v>
      </c>
      <c r="E35" s="37">
        <v>27.98</v>
      </c>
      <c r="F35" s="18"/>
      <c r="G35" s="19">
        <f t="shared" si="1"/>
        <v>0</v>
      </c>
    </row>
    <row r="36" spans="2:7" ht="35.1" customHeight="1" x14ac:dyDescent="0.2">
      <c r="B36" s="15">
        <v>23</v>
      </c>
      <c r="C36" s="2" t="s">
        <v>98</v>
      </c>
      <c r="D36" s="17" t="s">
        <v>11</v>
      </c>
      <c r="E36" s="37">
        <v>27.98</v>
      </c>
      <c r="F36" s="18"/>
      <c r="G36" s="19">
        <f t="shared" si="1"/>
        <v>0</v>
      </c>
    </row>
    <row r="37" spans="2:7" ht="35.1" customHeight="1" x14ac:dyDescent="0.2">
      <c r="B37" s="15"/>
      <c r="C37" s="33" t="s">
        <v>31</v>
      </c>
      <c r="D37" s="22"/>
      <c r="E37" s="39"/>
      <c r="F37" s="22"/>
      <c r="G37" s="23">
        <f>SUBTOTAL(109,G32:G36)</f>
        <v>0</v>
      </c>
    </row>
    <row r="38" spans="2:7" ht="35.1" customHeight="1" x14ac:dyDescent="0.2">
      <c r="B38" s="42" t="s">
        <v>14</v>
      </c>
      <c r="C38" s="33" t="s">
        <v>32</v>
      </c>
      <c r="D38" s="22"/>
      <c r="E38" s="39"/>
      <c r="F38" s="22"/>
      <c r="G38" s="23"/>
    </row>
    <row r="39" spans="2:7" ht="35.1" customHeight="1" x14ac:dyDescent="0.2">
      <c r="B39" s="15">
        <v>24</v>
      </c>
      <c r="C39" s="2" t="s">
        <v>99</v>
      </c>
      <c r="D39" s="34" t="s">
        <v>11</v>
      </c>
      <c r="E39" s="37">
        <v>28.6</v>
      </c>
      <c r="F39" s="18"/>
      <c r="G39" s="19">
        <f>ROUND(F39*E39,2)</f>
        <v>0</v>
      </c>
    </row>
    <row r="40" spans="2:7" ht="35.1" customHeight="1" x14ac:dyDescent="0.2">
      <c r="B40" s="15">
        <v>25</v>
      </c>
      <c r="C40" s="2" t="s">
        <v>73</v>
      </c>
      <c r="D40" s="34" t="s">
        <v>11</v>
      </c>
      <c r="E40" s="37">
        <v>869.7</v>
      </c>
      <c r="F40" s="18"/>
      <c r="G40" s="19">
        <f t="shared" ref="G40:G47" si="2">ROUND(F40*E40,2)</f>
        <v>0</v>
      </c>
    </row>
    <row r="41" spans="2:7" ht="35.1" customHeight="1" x14ac:dyDescent="0.2">
      <c r="B41" s="15">
        <v>26</v>
      </c>
      <c r="C41" s="2" t="s">
        <v>100</v>
      </c>
      <c r="D41" s="34" t="s">
        <v>11</v>
      </c>
      <c r="E41" s="37">
        <v>869.7</v>
      </c>
      <c r="F41" s="18"/>
      <c r="G41" s="19">
        <f t="shared" si="2"/>
        <v>0</v>
      </c>
    </row>
    <row r="42" spans="2:7" ht="35.1" customHeight="1" x14ac:dyDescent="0.2">
      <c r="B42" s="15">
        <v>27</v>
      </c>
      <c r="C42" s="2" t="s">
        <v>73</v>
      </c>
      <c r="D42" s="34" t="s">
        <v>11</v>
      </c>
      <c r="E42" s="37">
        <v>869.7</v>
      </c>
      <c r="F42" s="18"/>
      <c r="G42" s="19">
        <f t="shared" si="2"/>
        <v>0</v>
      </c>
    </row>
    <row r="43" spans="2:7" ht="35.1" customHeight="1" x14ac:dyDescent="0.2">
      <c r="B43" s="15">
        <v>28</v>
      </c>
      <c r="C43" s="2" t="s">
        <v>101</v>
      </c>
      <c r="D43" s="34" t="s">
        <v>11</v>
      </c>
      <c r="E43" s="37">
        <v>869.7</v>
      </c>
      <c r="F43" s="18"/>
      <c r="G43" s="19">
        <f t="shared" si="2"/>
        <v>0</v>
      </c>
    </row>
    <row r="44" spans="2:7" ht="35.1" customHeight="1" x14ac:dyDescent="0.2">
      <c r="B44" s="15">
        <v>29</v>
      </c>
      <c r="C44" s="2" t="s">
        <v>102</v>
      </c>
      <c r="D44" s="34" t="s">
        <v>11</v>
      </c>
      <c r="E44" s="37">
        <v>76</v>
      </c>
      <c r="F44" s="18"/>
      <c r="G44" s="19">
        <f t="shared" si="2"/>
        <v>0</v>
      </c>
    </row>
    <row r="45" spans="2:7" ht="35.1" customHeight="1" x14ac:dyDescent="0.2">
      <c r="B45" s="15">
        <v>30</v>
      </c>
      <c r="C45" s="2" t="s">
        <v>103</v>
      </c>
      <c r="D45" s="34" t="s">
        <v>11</v>
      </c>
      <c r="E45" s="37">
        <v>18.5</v>
      </c>
      <c r="F45" s="18"/>
      <c r="G45" s="19">
        <f t="shared" si="2"/>
        <v>0</v>
      </c>
    </row>
    <row r="46" spans="2:7" ht="35.1" customHeight="1" x14ac:dyDescent="0.2">
      <c r="B46" s="15">
        <v>31</v>
      </c>
      <c r="C46" s="2" t="s">
        <v>104</v>
      </c>
      <c r="D46" s="34" t="s">
        <v>11</v>
      </c>
      <c r="E46" s="37">
        <v>27.98</v>
      </c>
      <c r="F46" s="18"/>
      <c r="G46" s="19">
        <f>ROUND(F46*E46,2)</f>
        <v>0</v>
      </c>
    </row>
    <row r="47" spans="2:7" ht="35.1" customHeight="1" x14ac:dyDescent="0.2">
      <c r="B47" s="15">
        <v>32</v>
      </c>
      <c r="C47" s="2" t="s">
        <v>105</v>
      </c>
      <c r="D47" s="34" t="s">
        <v>11</v>
      </c>
      <c r="E47" s="37">
        <v>579.51</v>
      </c>
      <c r="F47" s="18"/>
      <c r="G47" s="19">
        <f t="shared" si="2"/>
        <v>0</v>
      </c>
    </row>
    <row r="48" spans="2:7" ht="35.1" customHeight="1" x14ac:dyDescent="0.2">
      <c r="B48" s="20"/>
      <c r="C48" s="33" t="s">
        <v>34</v>
      </c>
      <c r="D48" s="22"/>
      <c r="E48" s="39"/>
      <c r="F48" s="22"/>
      <c r="G48" s="23">
        <f>SUBTOTAL(109,G39:G47)</f>
        <v>0</v>
      </c>
    </row>
    <row r="49" spans="2:7" ht="35.1" customHeight="1" x14ac:dyDescent="0.2">
      <c r="B49" s="42" t="s">
        <v>15</v>
      </c>
      <c r="C49" s="21" t="s">
        <v>6</v>
      </c>
      <c r="D49" s="22"/>
      <c r="E49" s="39"/>
      <c r="F49" s="22"/>
      <c r="G49" s="19"/>
    </row>
    <row r="50" spans="2:7" ht="41.25" customHeight="1" x14ac:dyDescent="0.2">
      <c r="B50" s="15">
        <v>33</v>
      </c>
      <c r="C50" s="2" t="s">
        <v>124</v>
      </c>
      <c r="D50" s="17" t="s">
        <v>19</v>
      </c>
      <c r="E50" s="37">
        <v>128</v>
      </c>
      <c r="F50" s="18"/>
      <c r="G50" s="19">
        <f>ROUND(F50*E50,2)</f>
        <v>0</v>
      </c>
    </row>
    <row r="51" spans="2:7" ht="41.25" customHeight="1" x14ac:dyDescent="0.2">
      <c r="B51" s="15">
        <v>34</v>
      </c>
      <c r="C51" s="2" t="s">
        <v>123</v>
      </c>
      <c r="D51" s="17" t="s">
        <v>19</v>
      </c>
      <c r="E51" s="37">
        <v>252</v>
      </c>
      <c r="F51" s="18"/>
      <c r="G51" s="19">
        <f t="shared" ref="G51:G53" si="3">ROUND(F51*E51,2)</f>
        <v>0</v>
      </c>
    </row>
    <row r="52" spans="2:7" ht="41.25" customHeight="1" x14ac:dyDescent="0.2">
      <c r="B52" s="15">
        <v>35</v>
      </c>
      <c r="C52" s="2" t="s">
        <v>106</v>
      </c>
      <c r="D52" s="17" t="s">
        <v>19</v>
      </c>
      <c r="E52" s="37">
        <v>26</v>
      </c>
      <c r="F52" s="18"/>
      <c r="G52" s="19">
        <f t="shared" si="3"/>
        <v>0</v>
      </c>
    </row>
    <row r="53" spans="2:7" ht="41.25" customHeight="1" x14ac:dyDescent="0.2">
      <c r="B53" s="15">
        <v>36</v>
      </c>
      <c r="C53" s="2" t="s">
        <v>51</v>
      </c>
      <c r="D53" s="17" t="s">
        <v>19</v>
      </c>
      <c r="E53" s="37">
        <v>58</v>
      </c>
      <c r="F53" s="18"/>
      <c r="G53" s="19">
        <f t="shared" si="3"/>
        <v>0</v>
      </c>
    </row>
    <row r="54" spans="2:7" ht="35.1" customHeight="1" x14ac:dyDescent="0.2">
      <c r="B54" s="20"/>
      <c r="C54" s="21" t="s">
        <v>5</v>
      </c>
      <c r="D54" s="22"/>
      <c r="E54" s="39"/>
      <c r="F54" s="22"/>
      <c r="G54" s="23">
        <f>SUBTOTAL(109,G50:G53)</f>
        <v>0</v>
      </c>
    </row>
    <row r="55" spans="2:7" ht="35.1" customHeight="1" x14ac:dyDescent="0.2">
      <c r="B55" s="42" t="s">
        <v>16</v>
      </c>
      <c r="C55" s="33" t="s">
        <v>43</v>
      </c>
      <c r="D55" s="22"/>
      <c r="E55" s="39"/>
      <c r="F55" s="22"/>
      <c r="G55" s="19"/>
    </row>
    <row r="56" spans="2:7" ht="35.1" customHeight="1" x14ac:dyDescent="0.2">
      <c r="B56" s="15">
        <v>37</v>
      </c>
      <c r="C56" s="2" t="s">
        <v>107</v>
      </c>
      <c r="D56" s="34" t="s">
        <v>11</v>
      </c>
      <c r="E56" s="37">
        <v>51.8</v>
      </c>
      <c r="F56" s="18"/>
      <c r="G56" s="19">
        <f>ROUND(F56*E56,2)</f>
        <v>0</v>
      </c>
    </row>
    <row r="57" spans="2:7" ht="35.1" customHeight="1" x14ac:dyDescent="0.2">
      <c r="B57" s="15">
        <v>38</v>
      </c>
      <c r="C57" s="2" t="s">
        <v>53</v>
      </c>
      <c r="D57" s="34" t="s">
        <v>52</v>
      </c>
      <c r="E57" s="37">
        <v>9</v>
      </c>
      <c r="F57" s="18"/>
      <c r="G57" s="19">
        <f t="shared" ref="G57:G58" si="4">ROUND(F57*E57,2)</f>
        <v>0</v>
      </c>
    </row>
    <row r="58" spans="2:7" ht="35.1" customHeight="1" x14ac:dyDescent="0.2">
      <c r="B58" s="15">
        <v>39</v>
      </c>
      <c r="C58" s="2" t="s">
        <v>57</v>
      </c>
      <c r="D58" s="34" t="s">
        <v>52</v>
      </c>
      <c r="E58" s="37">
        <v>16</v>
      </c>
      <c r="F58" s="18"/>
      <c r="G58" s="19">
        <f t="shared" si="4"/>
        <v>0</v>
      </c>
    </row>
    <row r="59" spans="2:7" ht="35.1" customHeight="1" x14ac:dyDescent="0.2">
      <c r="B59" s="15">
        <v>40</v>
      </c>
      <c r="C59" s="2" t="s">
        <v>108</v>
      </c>
      <c r="D59" s="34" t="s">
        <v>52</v>
      </c>
      <c r="E59" s="37">
        <f>8+95</f>
        <v>103</v>
      </c>
      <c r="F59" s="18"/>
      <c r="G59" s="19">
        <f>ROUND(F59*E59,2)</f>
        <v>0</v>
      </c>
    </row>
    <row r="60" spans="2:7" ht="35.1" customHeight="1" x14ac:dyDescent="0.2">
      <c r="B60" s="116" t="s">
        <v>146</v>
      </c>
      <c r="C60" s="117" t="s">
        <v>145</v>
      </c>
      <c r="D60" s="118" t="s">
        <v>52</v>
      </c>
      <c r="E60" s="119">
        <v>1</v>
      </c>
      <c r="F60" s="18"/>
      <c r="G60" s="19">
        <f>ROUND(F60*E60,2)</f>
        <v>0</v>
      </c>
    </row>
    <row r="61" spans="2:7" ht="35.1" customHeight="1" x14ac:dyDescent="0.2">
      <c r="B61" s="20"/>
      <c r="C61" s="33" t="s">
        <v>44</v>
      </c>
      <c r="D61" s="22"/>
      <c r="E61" s="39"/>
      <c r="F61" s="22"/>
      <c r="G61" s="23">
        <f>SUBTOTAL(109,G56:G60)</f>
        <v>0</v>
      </c>
    </row>
    <row r="62" spans="2:7" ht="35.1" customHeight="1" x14ac:dyDescent="0.2">
      <c r="B62" s="42" t="s">
        <v>59</v>
      </c>
      <c r="C62" s="33" t="s">
        <v>55</v>
      </c>
      <c r="D62" s="22"/>
      <c r="E62" s="39"/>
      <c r="F62" s="22"/>
      <c r="G62" s="19"/>
    </row>
    <row r="63" spans="2:7" ht="35.1" customHeight="1" x14ac:dyDescent="0.2">
      <c r="B63" s="15">
        <v>41</v>
      </c>
      <c r="C63" s="2" t="s">
        <v>86</v>
      </c>
      <c r="D63" s="34" t="s">
        <v>11</v>
      </c>
      <c r="E63" s="37">
        <v>39.14</v>
      </c>
      <c r="F63" s="18"/>
      <c r="G63" s="19">
        <f>ROUND(F63*E63,2)</f>
        <v>0</v>
      </c>
    </row>
    <row r="64" spans="2:7" ht="35.1" customHeight="1" x14ac:dyDescent="0.2">
      <c r="B64" s="15">
        <v>42</v>
      </c>
      <c r="C64" s="2" t="s">
        <v>54</v>
      </c>
      <c r="D64" s="34" t="s">
        <v>11</v>
      </c>
      <c r="E64" s="37">
        <v>39.14</v>
      </c>
      <c r="F64" s="18"/>
      <c r="G64" s="19">
        <f>ROUND(F64*E64,2)</f>
        <v>0</v>
      </c>
    </row>
    <row r="65" spans="2:9" ht="35.1" customHeight="1" x14ac:dyDescent="0.2">
      <c r="B65" s="15"/>
      <c r="C65" s="33" t="s">
        <v>56</v>
      </c>
      <c r="D65" s="22"/>
      <c r="E65" s="39"/>
      <c r="F65" s="22"/>
      <c r="G65" s="23">
        <f>SUBTOTAL(109,G63:G64)</f>
        <v>0</v>
      </c>
    </row>
    <row r="66" spans="2:9" ht="35.1" customHeight="1" x14ac:dyDescent="0.2">
      <c r="B66" s="42" t="s">
        <v>60</v>
      </c>
      <c r="C66" s="33" t="s">
        <v>58</v>
      </c>
      <c r="D66" s="22"/>
      <c r="E66" s="39"/>
      <c r="F66" s="22"/>
      <c r="G66" s="19"/>
    </row>
    <row r="67" spans="2:9" ht="35.1" customHeight="1" x14ac:dyDescent="0.2">
      <c r="B67" s="15">
        <v>43</v>
      </c>
      <c r="C67" s="2" t="s">
        <v>109</v>
      </c>
      <c r="D67" s="34" t="s">
        <v>42</v>
      </c>
      <c r="E67" s="37">
        <v>20</v>
      </c>
      <c r="F67" s="18"/>
      <c r="G67" s="19">
        <f>ROUND(F67*E67,2)</f>
        <v>0</v>
      </c>
      <c r="I67" s="89"/>
    </row>
    <row r="68" spans="2:9" ht="35.1" customHeight="1" x14ac:dyDescent="0.2">
      <c r="B68" s="15">
        <v>44</v>
      </c>
      <c r="C68" s="2" t="s">
        <v>110</v>
      </c>
      <c r="D68" s="34" t="s">
        <v>42</v>
      </c>
      <c r="E68" s="37">
        <v>7</v>
      </c>
      <c r="F68" s="18"/>
      <c r="G68" s="19">
        <f t="shared" ref="G68:G69" si="5">ROUND(F68*E68,2)</f>
        <v>0</v>
      </c>
      <c r="I68" s="89"/>
    </row>
    <row r="69" spans="2:9" ht="35.1" customHeight="1" x14ac:dyDescent="0.2">
      <c r="B69" s="15">
        <v>45</v>
      </c>
      <c r="C69" s="2" t="s">
        <v>111</v>
      </c>
      <c r="D69" s="34" t="s">
        <v>42</v>
      </c>
      <c r="E69" s="37">
        <v>4</v>
      </c>
      <c r="F69" s="18"/>
      <c r="G69" s="19">
        <f t="shared" si="5"/>
        <v>0</v>
      </c>
      <c r="I69" s="89"/>
    </row>
    <row r="70" spans="2:9" ht="35.1" customHeight="1" x14ac:dyDescent="0.2">
      <c r="B70" s="15">
        <v>46</v>
      </c>
      <c r="C70" s="2" t="s">
        <v>61</v>
      </c>
      <c r="D70" s="34" t="s">
        <v>42</v>
      </c>
      <c r="E70" s="37">
        <v>7</v>
      </c>
      <c r="F70" s="18"/>
      <c r="G70" s="19">
        <f>ROUND(F70*E70,2)</f>
        <v>0</v>
      </c>
      <c r="I70" s="89"/>
    </row>
    <row r="71" spans="2:9" ht="35.1" customHeight="1" x14ac:dyDescent="0.2">
      <c r="B71" s="15"/>
      <c r="C71" s="33" t="s">
        <v>62</v>
      </c>
      <c r="D71" s="22"/>
      <c r="E71" s="39"/>
      <c r="F71" s="22"/>
      <c r="G71" s="23">
        <f>SUBTOTAL(109,G67:G70)</f>
        <v>0</v>
      </c>
    </row>
    <row r="72" spans="2:9" ht="35.1" customHeight="1" x14ac:dyDescent="0.2">
      <c r="B72" s="42" t="s">
        <v>63</v>
      </c>
      <c r="C72" s="33" t="s">
        <v>112</v>
      </c>
      <c r="D72" s="22"/>
      <c r="E72" s="39"/>
      <c r="F72" s="22"/>
      <c r="G72" s="19"/>
    </row>
    <row r="73" spans="2:9" ht="35.1" customHeight="1" x14ac:dyDescent="0.2">
      <c r="B73" s="15">
        <v>47</v>
      </c>
      <c r="C73" s="2" t="s">
        <v>113</v>
      </c>
      <c r="D73" s="34" t="s">
        <v>17</v>
      </c>
      <c r="E73" s="37">
        <v>2.4700000000000002</v>
      </c>
      <c r="F73" s="18"/>
      <c r="G73" s="19">
        <f>ROUND(F73*E73,2)</f>
        <v>0</v>
      </c>
    </row>
    <row r="74" spans="2:9" ht="35.1" customHeight="1" x14ac:dyDescent="0.2">
      <c r="B74" s="15">
        <v>48</v>
      </c>
      <c r="C74" s="2" t="s">
        <v>114</v>
      </c>
      <c r="D74" s="34" t="s">
        <v>17</v>
      </c>
      <c r="E74" s="37">
        <v>1.62</v>
      </c>
      <c r="F74" s="18"/>
      <c r="G74" s="19">
        <f>ROUND(F74*E74,2)</f>
        <v>0</v>
      </c>
    </row>
    <row r="75" spans="2:9" ht="35.1" customHeight="1" x14ac:dyDescent="0.2">
      <c r="B75" s="15">
        <v>49</v>
      </c>
      <c r="C75" s="2" t="s">
        <v>115</v>
      </c>
      <c r="D75" s="34" t="s">
        <v>19</v>
      </c>
      <c r="E75" s="37">
        <v>64.180000000000007</v>
      </c>
      <c r="F75" s="18"/>
      <c r="G75" s="19">
        <f>ROUND(F75*E75,2)</f>
        <v>0</v>
      </c>
    </row>
    <row r="76" spans="2:9" ht="35.1" customHeight="1" x14ac:dyDescent="0.2">
      <c r="B76" s="15">
        <v>50</v>
      </c>
      <c r="C76" s="2" t="s">
        <v>116</v>
      </c>
      <c r="D76" s="34" t="s">
        <v>11</v>
      </c>
      <c r="E76" s="37">
        <v>23.6</v>
      </c>
      <c r="F76" s="18"/>
      <c r="G76" s="19">
        <f>ROUND(F76*E76,2)</f>
        <v>0</v>
      </c>
    </row>
    <row r="77" spans="2:9" ht="35.1" customHeight="1" x14ac:dyDescent="0.2">
      <c r="B77" s="15"/>
      <c r="C77" s="33" t="s">
        <v>117</v>
      </c>
      <c r="D77" s="22"/>
      <c r="E77" s="39"/>
      <c r="F77" s="22"/>
      <c r="G77" s="23">
        <f>SUBTOTAL(109,G73:G76)</f>
        <v>0</v>
      </c>
    </row>
    <row r="78" spans="2:9" ht="35.1" customHeight="1" x14ac:dyDescent="0.2">
      <c r="B78" s="42" t="s">
        <v>126</v>
      </c>
      <c r="C78" s="33" t="s">
        <v>118</v>
      </c>
      <c r="D78" s="22"/>
      <c r="E78" s="39"/>
      <c r="F78" s="22"/>
      <c r="G78" s="19"/>
    </row>
    <row r="79" spans="2:9" ht="35.1" customHeight="1" x14ac:dyDescent="0.2">
      <c r="B79" s="15">
        <v>51</v>
      </c>
      <c r="C79" s="2" t="s">
        <v>119</v>
      </c>
      <c r="D79" s="34" t="s">
        <v>11</v>
      </c>
      <c r="E79" s="37">
        <v>81.36</v>
      </c>
      <c r="F79" s="18"/>
      <c r="G79" s="19">
        <f>ROUND(F79*E79,2)</f>
        <v>0</v>
      </c>
    </row>
    <row r="80" spans="2:9" ht="45" customHeight="1" x14ac:dyDescent="0.2">
      <c r="B80" s="15">
        <v>52</v>
      </c>
      <c r="C80" s="2" t="s">
        <v>120</v>
      </c>
      <c r="D80" s="34" t="s">
        <v>11</v>
      </c>
      <c r="E80" s="37">
        <v>81.36</v>
      </c>
      <c r="F80" s="18"/>
      <c r="G80" s="19">
        <f>ROUND(F80*E80,2)</f>
        <v>0</v>
      </c>
    </row>
    <row r="81" spans="2:7" ht="35.1" customHeight="1" x14ac:dyDescent="0.2">
      <c r="B81" s="15">
        <v>53</v>
      </c>
      <c r="C81" s="2" t="s">
        <v>121</v>
      </c>
      <c r="D81" s="34" t="s">
        <v>11</v>
      </c>
      <c r="E81" s="37">
        <v>81.36</v>
      </c>
      <c r="F81" s="18"/>
      <c r="G81" s="19">
        <f>ROUND(F81*E81,2)</f>
        <v>0</v>
      </c>
    </row>
    <row r="82" spans="2:7" ht="35.1" customHeight="1" x14ac:dyDescent="0.2">
      <c r="B82" s="15">
        <v>54</v>
      </c>
      <c r="C82" s="2" t="s">
        <v>122</v>
      </c>
      <c r="D82" s="34" t="s">
        <v>11</v>
      </c>
      <c r="E82" s="37">
        <v>98.31</v>
      </c>
      <c r="F82" s="18"/>
      <c r="G82" s="19">
        <f>ROUND(F82*E82,2)</f>
        <v>0</v>
      </c>
    </row>
    <row r="83" spans="2:7" ht="35.1" customHeight="1" x14ac:dyDescent="0.2">
      <c r="B83" s="15"/>
      <c r="C83" s="33" t="s">
        <v>141</v>
      </c>
      <c r="D83" s="22"/>
      <c r="E83" s="39"/>
      <c r="F83" s="22"/>
      <c r="G83" s="23">
        <f>SUBTOTAL(109,G79:G82)</f>
        <v>0</v>
      </c>
    </row>
    <row r="84" spans="2:7" ht="35.1" customHeight="1" x14ac:dyDescent="0.2">
      <c r="B84" s="1" t="s">
        <v>127</v>
      </c>
      <c r="C84" s="26" t="s">
        <v>26</v>
      </c>
      <c r="D84" s="22"/>
      <c r="E84" s="39"/>
      <c r="F84" s="22"/>
      <c r="G84" s="19"/>
    </row>
    <row r="85" spans="2:7" ht="35.1" customHeight="1" x14ac:dyDescent="0.2">
      <c r="B85" s="27">
        <v>55</v>
      </c>
      <c r="C85" s="25" t="s">
        <v>26</v>
      </c>
      <c r="D85" s="17" t="s">
        <v>21</v>
      </c>
      <c r="E85" s="37">
        <v>1</v>
      </c>
      <c r="F85" s="18"/>
      <c r="G85" s="19">
        <f>ROUND(F85*E85,2)</f>
        <v>0</v>
      </c>
    </row>
    <row r="86" spans="2:7" ht="35.1" customHeight="1" thickBot="1" x14ac:dyDescent="0.25">
      <c r="B86" s="28"/>
      <c r="C86" s="26" t="s">
        <v>27</v>
      </c>
      <c r="D86" s="22"/>
      <c r="E86" s="39"/>
      <c r="F86" s="22"/>
      <c r="G86" s="23">
        <f>SUBTOTAL(109,G85)</f>
        <v>0</v>
      </c>
    </row>
    <row r="87" spans="2:7" ht="29.25" customHeight="1" thickBot="1" x14ac:dyDescent="0.25">
      <c r="B87" s="131" t="s">
        <v>10</v>
      </c>
      <c r="C87" s="132"/>
      <c r="D87" s="132"/>
      <c r="E87" s="132"/>
      <c r="F87" s="133"/>
      <c r="G87" s="61">
        <f>SUBTOTAL(109,G8:G86)</f>
        <v>0</v>
      </c>
    </row>
    <row r="88" spans="2:7" x14ac:dyDescent="0.2">
      <c r="B88" s="64"/>
      <c r="C88" s="65"/>
      <c r="D88" s="66"/>
      <c r="E88" s="67"/>
      <c r="F88" s="66"/>
      <c r="G88" s="68"/>
    </row>
    <row r="89" spans="2:7" x14ac:dyDescent="0.2">
      <c r="B89" s="64"/>
      <c r="C89" s="65"/>
      <c r="D89" s="66"/>
      <c r="E89" s="67"/>
      <c r="F89" s="66"/>
      <c r="G89" s="68"/>
    </row>
    <row r="90" spans="2:7" x14ac:dyDescent="0.2">
      <c r="B90" s="64"/>
      <c r="C90" s="65"/>
      <c r="D90" s="66"/>
      <c r="E90" s="67"/>
      <c r="F90" s="66"/>
      <c r="G90" s="68"/>
    </row>
    <row r="91" spans="2:7" x14ac:dyDescent="0.2">
      <c r="B91" s="69"/>
      <c r="C91" s="65"/>
      <c r="D91" s="66"/>
      <c r="E91" s="67"/>
      <c r="F91" s="66"/>
      <c r="G91" s="68"/>
    </row>
    <row r="92" spans="2:7" x14ac:dyDescent="0.2">
      <c r="B92" s="64"/>
      <c r="C92" s="65"/>
      <c r="D92" s="66"/>
      <c r="E92" s="67"/>
      <c r="F92" s="66"/>
      <c r="G92" s="68"/>
    </row>
  </sheetData>
  <sheetProtection algorithmName="SHA-512" hashValue="a+W8BjbckPUKFwJI7YEh+fn+8AFIRs3mZ2UMWqSUF+gDG7IXgoUphbsoOMwp+tnbuBOrpcxmuKk0R18RajEsVA==" saltValue="+gqwue8oKx39un13J/YQrQ==" spinCount="100000" sheet="1" objects="1" scenarios="1" selectLockedCells="1"/>
  <mergeCells count="3">
    <mergeCell ref="B2:H2"/>
    <mergeCell ref="B3:G3"/>
    <mergeCell ref="B87:F87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ZZK</vt:lpstr>
      <vt:lpstr>ul. Radosna</vt:lpstr>
      <vt:lpstr>ul. Wesoła</vt:lpstr>
      <vt:lpstr>'ul. Radosna'!Obszar_wydruku</vt:lpstr>
      <vt:lpstr>'ul. Wesoła'!Obszar_wydruku</vt:lpstr>
      <vt:lpstr>ZZK!Obszar_wydruku</vt:lpstr>
      <vt:lpstr>'ul. Radosna'!Tytuły_wydruku</vt:lpstr>
      <vt:lpstr>'ul. Wesoła'!Tytuły_wydruku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Dubowska Monika</cp:lastModifiedBy>
  <cp:lastPrinted>2018-05-30T10:26:15Z</cp:lastPrinted>
  <dcterms:created xsi:type="dcterms:W3CDTF">2017-05-10T12:13:21Z</dcterms:created>
  <dcterms:modified xsi:type="dcterms:W3CDTF">2019-06-27T05:51:30Z</dcterms:modified>
  <cp:category/>
</cp:coreProperties>
</file>