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018\KM 39-18 Chodniki v2\na stronę\"/>
    </mc:Choice>
  </mc:AlternateContent>
  <xr:revisionPtr revIDLastSave="0" documentId="13_ncr:1_{6B9C5006-B90E-4EF2-83B3-74C33D51ECD8}" xr6:coauthVersionLast="40" xr6:coauthVersionMax="40" xr10:uidLastSave="{00000000-0000-0000-0000-000000000000}"/>
  <bookViews>
    <workbookView xWindow="0" yWindow="0" windowWidth="14460" windowHeight="11985" tabRatio="757" activeTab="1" xr2:uid="{00000000-000D-0000-FFFF-FFFF00000000}"/>
  </bookViews>
  <sheets>
    <sheet name="ZZK" sheetId="27" r:id="rId1"/>
    <sheet name="ul. Żuławska" sheetId="28" r:id="rId2"/>
    <sheet name="ul. Przybrzeżna" sheetId="29" r:id="rId3"/>
  </sheets>
  <definedNames>
    <definedName name="_xlnm.Print_Area" localSheetId="2">'ul. Przybrzeżna'!$B$1:$G$45</definedName>
    <definedName name="_xlnm.Print_Area" localSheetId="1">'ul. Żuławska'!$B$1:$G$70</definedName>
    <definedName name="_xlnm.Print_Area" localSheetId="0">ZZK!$B$2:$D$14</definedName>
    <definedName name="_xlnm.Print_Titles" localSheetId="2">'ul. Przybrzeżna'!$2:$6</definedName>
    <definedName name="_xlnm.Print_Titles" localSheetId="1">'ul. Żuławska'!$2:$6</definedName>
  </definedNames>
  <calcPr calcId="181029" fullPrecision="0"/>
</workbook>
</file>

<file path=xl/calcChain.xml><?xml version="1.0" encoding="utf-8"?>
<calcChain xmlns="http://schemas.openxmlformats.org/spreadsheetml/2006/main">
  <c r="G60" i="28" l="1"/>
  <c r="G61" i="28"/>
  <c r="G62" i="28"/>
  <c r="G42" i="29" l="1"/>
  <c r="G43" i="29" s="1"/>
  <c r="G39" i="29"/>
  <c r="G38" i="29"/>
  <c r="G40" i="29" s="1"/>
  <c r="G35" i="29"/>
  <c r="G34" i="29"/>
  <c r="G31" i="29"/>
  <c r="G30" i="29"/>
  <c r="G32" i="29" s="1"/>
  <c r="G27" i="29"/>
  <c r="G26" i="29"/>
  <c r="G25" i="29"/>
  <c r="G24" i="29"/>
  <c r="E21" i="29"/>
  <c r="G21" i="29" s="1"/>
  <c r="G20" i="29"/>
  <c r="G19" i="29"/>
  <c r="E16" i="29"/>
  <c r="G16" i="29" s="1"/>
  <c r="G15" i="29"/>
  <c r="G14" i="29"/>
  <c r="G13" i="29"/>
  <c r="G12" i="29"/>
  <c r="G11" i="29"/>
  <c r="G10" i="29"/>
  <c r="G9" i="29"/>
  <c r="G8" i="29"/>
  <c r="G36" i="29" l="1"/>
  <c r="G22" i="29"/>
  <c r="G17" i="29"/>
  <c r="G28" i="29"/>
  <c r="G44" i="29" l="1"/>
  <c r="D9" i="27" s="1"/>
  <c r="G68" i="28" l="1"/>
  <c r="G69" i="28" s="1"/>
  <c r="G65" i="28"/>
  <c r="G66" i="28" s="1"/>
  <c r="G59" i="28"/>
  <c r="G58" i="28"/>
  <c r="G57" i="28"/>
  <c r="G54" i="28"/>
  <c r="G53" i="28"/>
  <c r="G52" i="28"/>
  <c r="G51" i="28"/>
  <c r="G48" i="28"/>
  <c r="G42" i="28"/>
  <c r="G47" i="28"/>
  <c r="G36" i="28"/>
  <c r="G35" i="28"/>
  <c r="G31" i="28"/>
  <c r="G30" i="28"/>
  <c r="G29" i="28"/>
  <c r="G34" i="28"/>
  <c r="G25" i="28"/>
  <c r="G24" i="28"/>
  <c r="G23" i="28"/>
  <c r="G22" i="28"/>
  <c r="G19" i="28"/>
  <c r="G18" i="28"/>
  <c r="G15" i="28"/>
  <c r="G14" i="28"/>
  <c r="G13" i="28"/>
  <c r="G12" i="28"/>
  <c r="G11" i="28"/>
  <c r="G10" i="28"/>
  <c r="G9" i="28"/>
  <c r="G8" i="28"/>
  <c r="G63" i="28" l="1"/>
  <c r="G70" i="28"/>
  <c r="G37" i="28"/>
  <c r="G16" i="28"/>
  <c r="G20" i="28"/>
  <c r="G26" i="28"/>
  <c r="G55" i="28"/>
  <c r="G28" i="28"/>
  <c r="G32" i="28" s="1"/>
  <c r="G41" i="28"/>
  <c r="G40" i="28" l="1"/>
  <c r="G46" i="28"/>
  <c r="G45" i="28"/>
  <c r="G39" i="28"/>
  <c r="G49" i="28" l="1"/>
  <c r="G43" i="28"/>
  <c r="D8" i="27"/>
  <c r="D10" i="27" l="1"/>
  <c r="D11" i="27" l="1"/>
  <c r="D12" i="27" s="1"/>
</calcChain>
</file>

<file path=xl/sharedStrings.xml><?xml version="1.0" encoding="utf-8"?>
<sst xmlns="http://schemas.openxmlformats.org/spreadsheetml/2006/main" count="213" uniqueCount="119">
  <si>
    <t>Lp.</t>
  </si>
  <si>
    <t>Opis</t>
  </si>
  <si>
    <t>Roboty pomiarowe przy liniowych robotach ziemnych</t>
  </si>
  <si>
    <t>km</t>
  </si>
  <si>
    <t>Ilość</t>
  </si>
  <si>
    <t>Razem dział: ELEMENTY ULIC</t>
  </si>
  <si>
    <t>ELEMENTY ULIC</t>
  </si>
  <si>
    <t>Razem dział: INNE</t>
  </si>
  <si>
    <t>Jedn. miary</t>
  </si>
  <si>
    <t>Cena jedn.
netto
zł</t>
  </si>
  <si>
    <t>Wartość
netto
zł</t>
  </si>
  <si>
    <t>Wartość kosztorysowa robót bez podatku VAT</t>
  </si>
  <si>
    <t>m2</t>
  </si>
  <si>
    <t>I</t>
  </si>
  <si>
    <t>II</t>
  </si>
  <si>
    <t>V</t>
  </si>
  <si>
    <t>VI</t>
  </si>
  <si>
    <t>VII</t>
  </si>
  <si>
    <t>m3</t>
  </si>
  <si>
    <t>szt.</t>
  </si>
  <si>
    <t>III</t>
  </si>
  <si>
    <t>VIII</t>
  </si>
  <si>
    <t>m</t>
  </si>
  <si>
    <t>ROBOTY ZIEMNE</t>
  </si>
  <si>
    <t>INNE</t>
  </si>
  <si>
    <t>Wywóz materiału z wykopu samochodami samowyładowczymi na legalne składowisko wraz z kosztami utylizacji/składowania</t>
  </si>
  <si>
    <t>IX</t>
  </si>
  <si>
    <t>kpl.</t>
  </si>
  <si>
    <t>Razem dział: ROBOTY ZIEMNE</t>
  </si>
  <si>
    <t>IV</t>
  </si>
  <si>
    <t>ROBOTY PRZYGOTOWAWCZE I ROZBIÓRKOWE</t>
  </si>
  <si>
    <t>Razem dział: PRZYGOTOWAWCZE I ROZBIÓRKOWE</t>
  </si>
  <si>
    <t>Tablice wg. SIWZ</t>
  </si>
  <si>
    <t>Razem dział: Tablice wg. SIWZ</t>
  </si>
  <si>
    <t>X</t>
  </si>
  <si>
    <t>XI</t>
  </si>
  <si>
    <t>KOSZTORYS OFERTOWY</t>
  </si>
  <si>
    <t>Wywóz materiału z rozbiórki samochodami samowyładowczymi na legalne składowisko lub składowisko GDZiZ wraz z kosztami utylizacji/składowania</t>
  </si>
  <si>
    <t>mb</t>
  </si>
  <si>
    <t>PODBUDOWY</t>
  </si>
  <si>
    <t>Razem dział: PODBUDOWY</t>
  </si>
  <si>
    <t>NAWIERZCHNIE</t>
  </si>
  <si>
    <t>ZIELEŃ I UMOCNIENIE SKARP PŁYTAMI</t>
  </si>
  <si>
    <t>Profilowanie i zagęszczanie podłoża gruntowego</t>
  </si>
  <si>
    <t>Razem dział: NAWIERZCHNIE</t>
  </si>
  <si>
    <t>Razem dział: ZIELEŃ I UMOCNIENIE SKARP PŁYTAMI</t>
  </si>
  <si>
    <t>ZBIORCZE ZESTAWIENIE KOSZTÓW</t>
  </si>
  <si>
    <t>Lp</t>
  </si>
  <si>
    <t xml:space="preserve">wartość </t>
  </si>
  <si>
    <t>1.</t>
  </si>
  <si>
    <t>2.</t>
  </si>
  <si>
    <t>VAT 23%</t>
  </si>
  <si>
    <t>Ulica</t>
  </si>
  <si>
    <t>RAZEM NETTO</t>
  </si>
  <si>
    <t>WARTOŚĆ BRUTTO</t>
  </si>
  <si>
    <t>Rozbiórka istniejących chodników i opaski z kostki i płytek betonowych wraz z podbudową</t>
  </si>
  <si>
    <t>Rozbiórka istniejących zjazdów z kostki i płyt betonowych wraz z podbudową</t>
  </si>
  <si>
    <t>Rozbiórka krawężnika betonowego wraz z ławą</t>
  </si>
  <si>
    <t>Rozbiórka murków okalających zieleńce</t>
  </si>
  <si>
    <t>Demontaż istniejących ławek</t>
  </si>
  <si>
    <t>Zabezpieczenie istniejących drzew na czas robót</t>
  </si>
  <si>
    <t>Wykopy oraz przekopy wykonywane mechanicznie</t>
  </si>
  <si>
    <t>CHODNIKI</t>
  </si>
  <si>
    <t>Profilowanie i zagęszczanie podłoża pod warstwy konstrukcyjne nawierzchni, wykonywane mechanicznie, w gruntach kategorii II do VI</t>
  </si>
  <si>
    <t>Separacja warstw gruntu geowłókninami układanymi sposobem ręcznym</t>
  </si>
  <si>
    <t>Podbudowa zasadnicza z kruszywa niezwiązanego C90/3 - 0/31,5- 15 cm</t>
  </si>
  <si>
    <t>Nawierzchnia z płytek betonowych gładkich 30x30cm - barwy szarej - 5 cm, układanych na podsypce cementowo piaskowej 1:4 gr. 3 cm</t>
  </si>
  <si>
    <t>Razem dział: CHODNIKI</t>
  </si>
  <si>
    <t>ZJAZDY</t>
  </si>
  <si>
    <t>Podbudowa zasadnicza z kruszywa niezwiązanego C90/3 - 0/31,5 - 20 cm</t>
  </si>
  <si>
    <t>Nawierzchnia z płytek betonowych gładkich 30x30cm - barwy szarej - 8 cm, układanych na podsypce cementowo piaskowej 1:4 gr. 3 cm</t>
  </si>
  <si>
    <t>Razem dział: ZJAZDY</t>
  </si>
  <si>
    <t>OPASKA</t>
  </si>
  <si>
    <t>Podbudowa zasadnicza z kruszywa niezwiązanego C90/3 - 0/31,5 - 25 cm</t>
  </si>
  <si>
    <t>PŁYTKI KIERUNKOWE</t>
  </si>
  <si>
    <t>Nawierzchnia z płytek kierunkowych dla niewidomych 30x30 cm - 8 cm</t>
  </si>
  <si>
    <t>Razem dział: PŁYTKI KIERUNKOWE</t>
  </si>
  <si>
    <t>PŁYTKI OSTRZEGAWCZE</t>
  </si>
  <si>
    <t>Nawierzchnia z płytek ostrzegawczych dla niewidomych 30x30 cm - 8 cm</t>
  </si>
  <si>
    <t>Razem dział: PŁYTKI OSTRZEGAWCZE</t>
  </si>
  <si>
    <t>Ustawienie krawężników betonowych wystających +12cm (krawężniki betonowe 15x30 cm, na podsypce cementowo-piaskowej 1:4 gr. 5 cm, na ławie betonowej C12/15)</t>
  </si>
  <si>
    <t>Ustawienie krawężników betonowych obniżonych +2 cm (krawężniki betonowe15x30cm, na podsypce cementowo-piaskowej 1:4 gr. 5 cm, na ławie betonowej C12/15)</t>
  </si>
  <si>
    <t>Ustawienie krawężników betonowych wtopionych (krawężniki betonowe15x30 cm, na podsypce cementowo-piaskowej 1:4 gr. 5 cm, na ławie betonowej C12/15)</t>
  </si>
  <si>
    <t xml:space="preserve">Obrzeża betonowe o wymiarach 30x8 cm,na podsypce cementowo piaskowej na ławie betonowej C12/15 </t>
  </si>
  <si>
    <t>ZIELEŃ</t>
  </si>
  <si>
    <t>Zdjęcie humusu wraz z darniną o grubości do 10 cm</t>
  </si>
  <si>
    <t>Wywóz materiału z odhumusowania samochodami samowyładowczymi na legalne składowisko wraz z kosztami utylizacji/składowania</t>
  </si>
  <si>
    <t>Humusowanie skarp z obsianiem mieszanką traw, przy grubości warstwy humusu 10 cm</t>
  </si>
  <si>
    <t>Razem dział: ZIELEŃ</t>
  </si>
  <si>
    <t>Ławka wg. projektu wraz z montażem</t>
  </si>
  <si>
    <t>4</t>
  </si>
  <si>
    <t>Rozbiórka krawężników betonowych wraz z ławą betonową</t>
  </si>
  <si>
    <t>Rozbiórka obrzeży betonowych wraz z ławą betonową</t>
  </si>
  <si>
    <t>Rozbiórka istniejącej nawierzchni chodnika i zjazdów z płytek betonowych wraz z podbudową</t>
  </si>
  <si>
    <t>Rozbiórka istniejącej nawierzchni zjazdów z płyt ażurowych  wraz z podbudową</t>
  </si>
  <si>
    <t>Rozbiórka istniejącej nawierzchni zjazdów z kostki betonowej wraz z podbudową</t>
  </si>
  <si>
    <t>Rozbiórka istniejącej nawierzchni zjazdów z brukowca wraz z podbudową</t>
  </si>
  <si>
    <t>Rozbiórka istniejącej nawierzchni zjazdów z kostki kamiennej wraz z podbudową</t>
  </si>
  <si>
    <t>Usunięcie warstwy ziemi urodzajnej grubości do 15 cm</t>
  </si>
  <si>
    <t xml:space="preserve">Wykonanie wykopów pod projektowane nawierzchnie </t>
  </si>
  <si>
    <t xml:space="preserve">Georuszt trójosiowy </t>
  </si>
  <si>
    <t>Podbudowa  z kruszywa łamanego stabilizowanego mechanicznie 0/31,5 C90/3 o gr. 15 cm</t>
  </si>
  <si>
    <t>Podbudowa  z kruszywa łamanego stabilizowanego mechanicznie 0/31,5 C50/30 o gr. 25 cm</t>
  </si>
  <si>
    <t>Wykonanie warstwy ścieralnej z płytek betonowych 30x30cm gr. 8cm koloru szarego na podsypce cementowo - piaskowej 1:4 gr. 5cm</t>
  </si>
  <si>
    <t>Wykonanie warstwy ścieralnej z kostki betonowej gr. 8cm koloru szarego na podsypce cementowo - piaskowej 1:4 gr. 5cm</t>
  </si>
  <si>
    <t>Krawężniki betonowe 15x30 na ławie betonowej C12/15</t>
  </si>
  <si>
    <t xml:space="preserve">Obrzeże betonowe 8x30cm na ławie betonowej C12/15 </t>
  </si>
  <si>
    <t>Zabezpieczenie drzew na okres wykonywania prac budowlanych z ekranem przeciwkorzennym</t>
  </si>
  <si>
    <t>Wykonanie krat zabezpieczających z wypełnieniem kamieniami na gewłókninie wokół istniejących drzew</t>
  </si>
  <si>
    <t>Tablice wg SIWZ</t>
  </si>
  <si>
    <t>Razem dział: Tablice wg SIWZ</t>
  </si>
  <si>
    <t xml:space="preserve">  "Remont chodnika zlokalizowanego po zachodniej stronie ulicy Żuławskiej (od skrzyżowania z ul. Przyjemną do skrzyżowania z ul. Smętną)"</t>
  </si>
  <si>
    <t xml:space="preserve">„Budowa chodnika przy ul. Przybrzeżnej od kładki na kanałem do przejazdu kolejowego.”  </t>
  </si>
  <si>
    <t>Budowa chodnika przy ul. Przybrzeżnej od kładki na kanałem do przejazdu kolejowego.</t>
  </si>
  <si>
    <t>Remont chodnika zlokalizowanego po zachodniej stronie ulicy Żuławskiej (od skrzyżowania z ul. Przyjemną do skrzyżowania z ul. Smętną)</t>
  </si>
  <si>
    <t>Modernizacja chodników - Zadanie nr 2</t>
  </si>
  <si>
    <t>Rościelenie kory sosnowej lub świerkowej</t>
  </si>
  <si>
    <t xml:space="preserve">Sadzenie drzew liściastych form piennych na terenie płaskim w gruncie kat. III z całkowitą zaprawą dołów; średnica/głębokość : 0.7 m - Lipa drobnolistna Tilia cordata, forma wysokopienna z 12 miesięczną pielęgnacją </t>
  </si>
  <si>
    <t xml:space="preserve">Sadzenie krzewów liściastych form naturalnych na terenie płaskim w gruncie kat. III z całkowitą zaprawą dołów; średnica/głębokość : 0.5 m - Suchodrzew chiński Lonicera pileta (powierzchnia 158m2) z 12 miesięczną pielęgnacją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</si>
</sst>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##,###,###,##0.00"/>
  </numFmts>
  <fonts count="20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u/>
      <sz val="11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9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u/>
      <sz val="12"/>
      <color indexed="64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 applyNumberFormat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18" fillId="0" borderId="0"/>
  </cellStyleXfs>
  <cellXfs count="95">
    <xf numFmtId="0" fontId="0" fillId="0" borderId="0" xfId="0" applyNumberFormat="1" applyFont="1" applyFill="1" applyBorder="1" applyAlignment="1" applyProtection="1">
      <alignment vertical="top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vertical="center" wrapText="1"/>
    </xf>
    <xf numFmtId="49" fontId="8" fillId="0" borderId="2" xfId="2" applyNumberFormat="1" applyFont="1" applyBorder="1" applyAlignment="1" applyProtection="1">
      <alignment horizontal="center" vertical="center" wrapText="1"/>
    </xf>
    <xf numFmtId="0" fontId="8" fillId="0" borderId="3" xfId="2" applyFont="1" applyBorder="1" applyAlignment="1" applyProtection="1">
      <alignment horizontal="center" vertical="center" wrapText="1"/>
    </xf>
    <xf numFmtId="43" fontId="8" fillId="0" borderId="3" xfId="1" applyFont="1" applyBorder="1" applyAlignment="1" applyProtection="1">
      <alignment horizontal="center" vertical="center" wrapText="1"/>
    </xf>
    <xf numFmtId="4" fontId="8" fillId="0" borderId="4" xfId="1" applyNumberFormat="1" applyFont="1" applyBorder="1" applyAlignment="1" applyProtection="1">
      <alignment horizontal="center" vertical="center" wrapText="1"/>
    </xf>
    <xf numFmtId="0" fontId="4" fillId="0" borderId="1" xfId="2" applyNumberFormat="1" applyFont="1" applyFill="1" applyBorder="1" applyAlignment="1" applyProtection="1">
      <alignment vertical="center" wrapText="1"/>
    </xf>
    <xf numFmtId="43" fontId="3" fillId="0" borderId="1" xfId="1" applyFont="1" applyFill="1" applyBorder="1" applyAlignment="1" applyProtection="1">
      <alignment horizontal="center" vertical="center"/>
    </xf>
    <xf numFmtId="2" fontId="8" fillId="0" borderId="3" xfId="1" applyNumberFormat="1" applyFont="1" applyBorder="1" applyAlignment="1" applyProtection="1">
      <alignment horizontal="center" vertical="center"/>
    </xf>
    <xf numFmtId="2" fontId="3" fillId="0" borderId="1" xfId="1" applyNumberFormat="1" applyFont="1" applyFill="1" applyBorder="1" applyAlignment="1" applyProtection="1">
      <alignment vertical="center"/>
    </xf>
    <xf numFmtId="0" fontId="4" fillId="0" borderId="8" xfId="2" applyNumberFormat="1" applyFont="1" applyFill="1" applyBorder="1" applyAlignment="1" applyProtection="1">
      <alignment vertical="center" wrapText="1"/>
    </xf>
    <xf numFmtId="1" fontId="4" fillId="0" borderId="5" xfId="2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4" fontId="0" fillId="0" borderId="0" xfId="0" applyNumberFormat="1" applyAlignme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2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0" fontId="10" fillId="0" borderId="0" xfId="0" applyNumberFormat="1" applyFont="1" applyFill="1" applyBorder="1" applyAlignment="1" applyProtection="1">
      <alignment horizontal="left" vertical="top"/>
    </xf>
    <xf numFmtId="4" fontId="10" fillId="0" borderId="0" xfId="0" applyNumberFormat="1" applyFont="1" applyFill="1" applyBorder="1" applyAlignment="1" applyProtection="1">
      <alignment vertical="top"/>
    </xf>
    <xf numFmtId="4" fontId="9" fillId="0" borderId="17" xfId="1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 wrapText="1"/>
    </xf>
    <xf numFmtId="43" fontId="3" fillId="0" borderId="0" xfId="1" applyFont="1" applyFill="1" applyBorder="1" applyAlignment="1" applyProtection="1">
      <alignment horizontal="center" vertical="center"/>
    </xf>
    <xf numFmtId="2" fontId="3" fillId="0" borderId="0" xfId="1" applyNumberFormat="1" applyFont="1" applyFill="1" applyBorder="1" applyAlignment="1" applyProtection="1">
      <alignment vertical="center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17" fillId="0" borderId="0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>
      <alignment vertical="top"/>
    </xf>
    <xf numFmtId="49" fontId="5" fillId="0" borderId="10" xfId="2" applyNumberFormat="1" applyFont="1" applyBorder="1" applyAlignment="1" applyProtection="1">
      <alignment horizontal="center" vertical="center" wrapText="1"/>
    </xf>
    <xf numFmtId="0" fontId="5" fillId="0" borderId="11" xfId="2" applyFont="1" applyBorder="1" applyAlignment="1" applyProtection="1">
      <alignment horizontal="center" vertical="center" wrapText="1"/>
    </xf>
    <xf numFmtId="49" fontId="5" fillId="0" borderId="11" xfId="2" applyNumberFormat="1" applyFont="1" applyBorder="1" applyAlignment="1" applyProtection="1">
      <alignment horizontal="center" vertical="center" wrapText="1"/>
    </xf>
    <xf numFmtId="0" fontId="5" fillId="0" borderId="12" xfId="2" applyFont="1" applyBorder="1" applyAlignment="1" applyProtection="1">
      <alignment horizontal="center" vertical="center"/>
    </xf>
    <xf numFmtId="1" fontId="4" fillId="0" borderId="7" xfId="2" applyNumberFormat="1" applyFont="1" applyFill="1" applyBorder="1" applyAlignment="1" applyProtection="1">
      <alignment horizontal="center" vertical="center"/>
    </xf>
    <xf numFmtId="43" fontId="4" fillId="0" borderId="8" xfId="1" applyFont="1" applyFill="1" applyBorder="1" applyAlignment="1" applyProtection="1">
      <alignment horizontal="center" vertical="center"/>
    </xf>
    <xf numFmtId="2" fontId="4" fillId="0" borderId="8" xfId="1" applyNumberFormat="1" applyFont="1" applyFill="1" applyBorder="1" applyAlignment="1" applyProtection="1">
      <alignment vertical="center"/>
    </xf>
    <xf numFmtId="4" fontId="4" fillId="0" borderId="9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 wrapText="1"/>
    </xf>
    <xf numFmtId="43" fontId="3" fillId="2" borderId="1" xfId="1" applyFont="1" applyFill="1" applyBorder="1" applyAlignment="1" applyProtection="1">
      <alignment horizontal="center" vertical="center"/>
      <protection locked="0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43" fontId="4" fillId="0" borderId="1" xfId="1" applyFont="1" applyFill="1" applyBorder="1" applyAlignment="1" applyProtection="1">
      <alignment horizontal="center" vertical="center"/>
    </xf>
    <xf numFmtId="2" fontId="4" fillId="0" borderId="1" xfId="1" applyNumberFormat="1" applyFont="1" applyFill="1" applyBorder="1" applyAlignment="1" applyProtection="1">
      <alignment vertic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9" fontId="4" fillId="0" borderId="5" xfId="2" applyNumberFormat="1" applyFont="1" applyFill="1" applyBorder="1" applyAlignment="1" applyProtection="1">
      <alignment horizontal="center"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0" fillId="0" borderId="1" xfId="0" applyNumberFormat="1" applyBorder="1" applyAlignment="1">
      <alignment vertical="center" wrapText="1"/>
    </xf>
    <xf numFmtId="0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43" fontId="5" fillId="0" borderId="0" xfId="1" applyFont="1" applyAlignment="1" applyProtection="1">
      <alignment horizontal="center" vertical="center"/>
    </xf>
    <xf numFmtId="43" fontId="4" fillId="0" borderId="8" xfId="1" applyFont="1" applyFill="1" applyBorder="1" applyAlignment="1" applyProtection="1">
      <alignment vertical="center"/>
    </xf>
    <xf numFmtId="43" fontId="3" fillId="0" borderId="1" xfId="1" applyFont="1" applyFill="1" applyBorder="1" applyAlignment="1" applyProtection="1">
      <alignment vertical="center"/>
    </xf>
    <xf numFmtId="43" fontId="4" fillId="0" borderId="1" xfId="1" applyFont="1" applyFill="1" applyBorder="1" applyAlignment="1" applyProtection="1">
      <alignment vertical="center"/>
    </xf>
    <xf numFmtId="43" fontId="3" fillId="0" borderId="0" xfId="1" applyFont="1" applyFill="1" applyBorder="1" applyAlignment="1" applyProtection="1">
      <alignment vertical="center"/>
    </xf>
    <xf numFmtId="49" fontId="6" fillId="0" borderId="2" xfId="2" applyNumberFormat="1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/>
    </xf>
    <xf numFmtId="4" fontId="6" fillId="0" borderId="4" xfId="1" applyNumberFormat="1" applyFont="1" applyBorder="1" applyAlignment="1" applyProtection="1">
      <alignment horizontal="center" vertical="center" wrapText="1"/>
    </xf>
    <xf numFmtId="4" fontId="4" fillId="0" borderId="17" xfId="1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3" fontId="3" fillId="0" borderId="1" xfId="1" applyFont="1" applyFill="1" applyBorder="1" applyAlignment="1" applyProtection="1">
      <alignment horizontal="right" vertical="center"/>
    </xf>
    <xf numFmtId="0" fontId="15" fillId="0" borderId="1" xfId="0" applyFont="1" applyBorder="1" applyAlignment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6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7" fillId="0" borderId="14" xfId="0" applyFont="1" applyBorder="1" applyAlignment="1" applyProtection="1">
      <alignment horizontal="right" vertical="center" wrapText="1"/>
    </xf>
    <xf numFmtId="0" fontId="7" fillId="0" borderId="15" xfId="0" applyFont="1" applyBorder="1" applyAlignment="1" applyProtection="1">
      <alignment horizontal="right" vertical="center" wrapText="1"/>
    </xf>
    <xf numFmtId="0" fontId="7" fillId="0" borderId="16" xfId="0" applyFont="1" applyBorder="1" applyAlignment="1" applyProtection="1">
      <alignment horizontal="right" vertical="center" wrapText="1"/>
    </xf>
    <xf numFmtId="0" fontId="6" fillId="0" borderId="14" xfId="0" applyFont="1" applyBorder="1" applyAlignment="1" applyProtection="1">
      <alignment horizontal="right"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6" fillId="0" borderId="16" xfId="0" applyFont="1" applyBorder="1" applyAlignment="1" applyProtection="1">
      <alignment horizontal="right" vertical="center" wrapText="1"/>
    </xf>
  </cellXfs>
  <cellStyles count="8">
    <cellStyle name="Dziesiętny" xfId="1" builtinId="3"/>
    <cellStyle name="Dziesiętny 2" xfId="4" xr:uid="{00000000-0005-0000-0000-000001000000}"/>
    <cellStyle name="Dziesiętny 3" xfId="6" xr:uid="{00000000-0005-0000-0000-000002000000}"/>
    <cellStyle name="Normalny" xfId="0" builtinId="0"/>
    <cellStyle name="Normalny 2" xfId="2" xr:uid="{00000000-0005-0000-0000-000004000000}"/>
    <cellStyle name="Normalny 3" xfId="3" xr:uid="{00000000-0005-0000-0000-000005000000}"/>
    <cellStyle name="Normalny 4" xfId="5" xr:uid="{00000000-0005-0000-0000-000006000000}"/>
    <cellStyle name="Normalny 5" xfId="7" xr:uid="{7FD1CD92-0D88-4B99-A81D-68CA7F31AC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BE6A0-93B9-4440-AF41-C604A2891A68}">
  <dimension ref="B3:D15"/>
  <sheetViews>
    <sheetView showZeros="0" zoomScaleNormal="100" zoomScaleSheetLayoutView="100" workbookViewId="0">
      <selection activeCell="H10" sqref="H10"/>
    </sheetView>
  </sheetViews>
  <sheetFormatPr defaultRowHeight="12.75" x14ac:dyDescent="0.2"/>
  <cols>
    <col min="1" max="1" width="2.28515625" style="13" customWidth="1"/>
    <col min="2" max="2" width="8.28515625" style="13" customWidth="1"/>
    <col min="3" max="3" width="51" style="29" customWidth="1"/>
    <col min="4" max="4" width="19.7109375" style="30" customWidth="1"/>
    <col min="5" max="16384" width="9.140625" style="13"/>
  </cols>
  <sheetData>
    <row r="3" spans="2:4" ht="15" x14ac:dyDescent="0.25">
      <c r="B3" s="82" t="s">
        <v>46</v>
      </c>
      <c r="C3" s="82"/>
      <c r="D3" s="82"/>
    </row>
    <row r="4" spans="2:4" x14ac:dyDescent="0.2">
      <c r="B4" s="14"/>
      <c r="C4" s="15"/>
      <c r="D4" s="16"/>
    </row>
    <row r="5" spans="2:4" ht="21.75" customHeight="1" x14ac:dyDescent="0.2">
      <c r="B5" s="83" t="s">
        <v>115</v>
      </c>
      <c r="C5" s="84"/>
      <c r="D5" s="84"/>
    </row>
    <row r="6" spans="2:4" ht="10.5" customHeight="1" x14ac:dyDescent="0.25">
      <c r="B6" s="17"/>
      <c r="C6" s="18"/>
      <c r="D6" s="19"/>
    </row>
    <row r="7" spans="2:4" ht="24.95" customHeight="1" x14ac:dyDescent="0.2">
      <c r="B7" s="20" t="s">
        <v>47</v>
      </c>
      <c r="C7" s="21" t="s">
        <v>52</v>
      </c>
      <c r="D7" s="22" t="s">
        <v>48</v>
      </c>
    </row>
    <row r="8" spans="2:4" ht="45" customHeight="1" x14ac:dyDescent="0.2">
      <c r="B8" s="23" t="s">
        <v>49</v>
      </c>
      <c r="C8" s="78" t="s">
        <v>114</v>
      </c>
      <c r="D8" s="24">
        <f>'ul. Żuławska'!G70</f>
        <v>0</v>
      </c>
    </row>
    <row r="9" spans="2:4" s="80" customFormat="1" ht="30.75" customHeight="1" x14ac:dyDescent="0.2">
      <c r="B9" s="23" t="s">
        <v>50</v>
      </c>
      <c r="C9" s="79" t="s">
        <v>113</v>
      </c>
      <c r="D9" s="24">
        <f>'ul. Przybrzeżna'!G44</f>
        <v>0</v>
      </c>
    </row>
    <row r="10" spans="2:4" ht="24.95" customHeight="1" x14ac:dyDescent="0.2">
      <c r="B10" s="85" t="s">
        <v>53</v>
      </c>
      <c r="C10" s="85"/>
      <c r="D10" s="25">
        <f>SUM(D8:D9)</f>
        <v>0</v>
      </c>
    </row>
    <row r="11" spans="2:4" ht="24.95" customHeight="1" x14ac:dyDescent="0.2">
      <c r="B11" s="85" t="s">
        <v>51</v>
      </c>
      <c r="C11" s="85"/>
      <c r="D11" s="25">
        <f>ROUND(D10*0.23,2)</f>
        <v>0</v>
      </c>
    </row>
    <row r="12" spans="2:4" ht="24.95" customHeight="1" x14ac:dyDescent="0.2">
      <c r="B12" s="86" t="s">
        <v>54</v>
      </c>
      <c r="C12" s="86"/>
      <c r="D12" s="26">
        <f>D10+D11</f>
        <v>0</v>
      </c>
    </row>
    <row r="13" spans="2:4" ht="24.95" customHeight="1" x14ac:dyDescent="0.2">
      <c r="B13" s="27"/>
      <c r="C13" s="27"/>
      <c r="D13" s="28"/>
    </row>
    <row r="14" spans="2:4" ht="24.95" customHeight="1" x14ac:dyDescent="0.2"/>
    <row r="15" spans="2:4" s="29" customFormat="1" x14ac:dyDescent="0.2">
      <c r="B15" s="37"/>
      <c r="D15" s="81"/>
    </row>
  </sheetData>
  <sheetProtection algorithmName="SHA-512" hashValue="URI84jSWrG97CUuu/FogAZUAz8xjcETGlG9xFBe57Ggl8jydor1ipbVONVXKcOM1QvBJLnPVUy3qyve8Fwrikw==" saltValue="0NffC94KRHxg1oYojePP1g==" spinCount="100000" sheet="1" objects="1" selectLockedCells="1" selectUnlockedCells="1"/>
  <mergeCells count="5">
    <mergeCell ref="B3:D3"/>
    <mergeCell ref="B5:D5"/>
    <mergeCell ref="B10:C10"/>
    <mergeCell ref="B11:C11"/>
    <mergeCell ref="B12:C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A82E3-781E-488E-8FF2-E5F39D0A55B8}">
  <dimension ref="B2:G70"/>
  <sheetViews>
    <sheetView showZeros="0" tabSelected="1" topLeftCell="A49" zoomScaleNormal="100" workbookViewId="0">
      <selection activeCell="F59" sqref="F59:F62"/>
    </sheetView>
  </sheetViews>
  <sheetFormatPr defaultRowHeight="12.75" x14ac:dyDescent="0.2"/>
  <cols>
    <col min="1" max="1" width="9.140625" style="38"/>
    <col min="2" max="2" width="5" style="32" customWidth="1"/>
    <col min="3" max="3" width="68.5703125" style="33" customWidth="1"/>
    <col min="4" max="4" width="13" style="34" customWidth="1"/>
    <col min="5" max="5" width="14.140625" style="35" customWidth="1"/>
    <col min="6" max="6" width="15.85546875" style="34" customWidth="1"/>
    <col min="7" max="7" width="16.42578125" style="36" customWidth="1"/>
    <col min="8" max="16384" width="9.140625" style="38"/>
  </cols>
  <sheetData>
    <row r="2" spans="2:7" ht="30" customHeight="1" x14ac:dyDescent="0.2">
      <c r="B2" s="87" t="s">
        <v>36</v>
      </c>
      <c r="C2" s="87"/>
      <c r="D2" s="87"/>
      <c r="E2" s="87"/>
      <c r="F2" s="87"/>
      <c r="G2" s="87"/>
    </row>
    <row r="3" spans="2:7" ht="30" customHeight="1" x14ac:dyDescent="0.2">
      <c r="B3" s="88" t="s">
        <v>111</v>
      </c>
      <c r="C3" s="88"/>
      <c r="D3" s="88"/>
      <c r="E3" s="88"/>
      <c r="F3" s="88"/>
      <c r="G3" s="88"/>
    </row>
    <row r="4" spans="2:7" ht="30" customHeight="1" thickBot="1" x14ac:dyDescent="0.25">
      <c r="B4" s="56"/>
      <c r="C4" s="56"/>
      <c r="D4" s="56"/>
      <c r="E4" s="56"/>
      <c r="F4" s="56"/>
      <c r="G4" s="56"/>
    </row>
    <row r="5" spans="2:7" ht="36" x14ac:dyDescent="0.2">
      <c r="B5" s="3" t="s">
        <v>0</v>
      </c>
      <c r="C5" s="4" t="s">
        <v>1</v>
      </c>
      <c r="D5" s="5" t="s">
        <v>8</v>
      </c>
      <c r="E5" s="9" t="s">
        <v>4</v>
      </c>
      <c r="F5" s="5" t="s">
        <v>9</v>
      </c>
      <c r="G5" s="6" t="s">
        <v>10</v>
      </c>
    </row>
    <row r="6" spans="2:7" ht="15" customHeight="1" thickBot="1" x14ac:dyDescent="0.25">
      <c r="B6" s="39">
        <v>1</v>
      </c>
      <c r="C6" s="40">
        <v>2</v>
      </c>
      <c r="D6" s="41">
        <v>3</v>
      </c>
      <c r="E6" s="40">
        <v>4</v>
      </c>
      <c r="F6" s="41">
        <v>5</v>
      </c>
      <c r="G6" s="42">
        <v>6</v>
      </c>
    </row>
    <row r="7" spans="2:7" ht="35.1" customHeight="1" x14ac:dyDescent="0.2">
      <c r="B7" s="43" t="s">
        <v>13</v>
      </c>
      <c r="C7" s="11" t="s">
        <v>30</v>
      </c>
      <c r="D7" s="44"/>
      <c r="E7" s="45"/>
      <c r="F7" s="44"/>
      <c r="G7" s="46"/>
    </row>
    <row r="8" spans="2:7" ht="35.1" customHeight="1" x14ac:dyDescent="0.2">
      <c r="B8" s="47">
        <v>1</v>
      </c>
      <c r="C8" s="2" t="s">
        <v>2</v>
      </c>
      <c r="D8" s="8" t="s">
        <v>3</v>
      </c>
      <c r="E8" s="10">
        <v>0.27</v>
      </c>
      <c r="F8" s="48"/>
      <c r="G8" s="49">
        <f>ROUND(F8*E8,2)</f>
        <v>0</v>
      </c>
    </row>
    <row r="9" spans="2:7" ht="35.1" customHeight="1" x14ac:dyDescent="0.2">
      <c r="B9" s="47">
        <v>2</v>
      </c>
      <c r="C9" s="2" t="s">
        <v>55</v>
      </c>
      <c r="D9" s="8" t="s">
        <v>12</v>
      </c>
      <c r="E9" s="10">
        <v>546</v>
      </c>
      <c r="F9" s="48"/>
      <c r="G9" s="49">
        <f t="shared" ref="G9:G15" si="0">ROUND(F9*E9,2)</f>
        <v>0</v>
      </c>
    </row>
    <row r="10" spans="2:7" ht="37.5" customHeight="1" x14ac:dyDescent="0.2">
      <c r="B10" s="47">
        <v>3</v>
      </c>
      <c r="C10" s="2" t="s">
        <v>56</v>
      </c>
      <c r="D10" s="8" t="s">
        <v>12</v>
      </c>
      <c r="E10" s="10">
        <v>215</v>
      </c>
      <c r="F10" s="48"/>
      <c r="G10" s="49">
        <f t="shared" si="0"/>
        <v>0</v>
      </c>
    </row>
    <row r="11" spans="2:7" ht="35.1" customHeight="1" x14ac:dyDescent="0.2">
      <c r="B11" s="47">
        <v>4</v>
      </c>
      <c r="C11" s="2" t="s">
        <v>57</v>
      </c>
      <c r="D11" s="8" t="s">
        <v>22</v>
      </c>
      <c r="E11" s="10">
        <v>96</v>
      </c>
      <c r="F11" s="48"/>
      <c r="G11" s="49">
        <f t="shared" si="0"/>
        <v>0</v>
      </c>
    </row>
    <row r="12" spans="2:7" ht="35.1" customHeight="1" x14ac:dyDescent="0.2">
      <c r="B12" s="47">
        <v>5</v>
      </c>
      <c r="C12" s="2" t="s">
        <v>58</v>
      </c>
      <c r="D12" s="8" t="s">
        <v>22</v>
      </c>
      <c r="E12" s="10">
        <v>705</v>
      </c>
      <c r="F12" s="48"/>
      <c r="G12" s="49">
        <f t="shared" si="0"/>
        <v>0</v>
      </c>
    </row>
    <row r="13" spans="2:7" ht="35.1" customHeight="1" x14ac:dyDescent="0.2">
      <c r="B13" s="47">
        <v>6</v>
      </c>
      <c r="C13" s="2" t="s">
        <v>59</v>
      </c>
      <c r="D13" s="8" t="s">
        <v>19</v>
      </c>
      <c r="E13" s="10">
        <v>4</v>
      </c>
      <c r="F13" s="48"/>
      <c r="G13" s="49">
        <f t="shared" si="0"/>
        <v>0</v>
      </c>
    </row>
    <row r="14" spans="2:7" ht="35.1" customHeight="1" x14ac:dyDescent="0.2">
      <c r="B14" s="47">
        <v>7</v>
      </c>
      <c r="C14" s="2" t="s">
        <v>60</v>
      </c>
      <c r="D14" s="8" t="s">
        <v>19</v>
      </c>
      <c r="E14" s="10">
        <v>9</v>
      </c>
      <c r="F14" s="48"/>
      <c r="G14" s="49">
        <f t="shared" si="0"/>
        <v>0</v>
      </c>
    </row>
    <row r="15" spans="2:7" ht="35.1" customHeight="1" x14ac:dyDescent="0.2">
      <c r="B15" s="47">
        <v>8</v>
      </c>
      <c r="C15" s="2" t="s">
        <v>37</v>
      </c>
      <c r="D15" s="8" t="s">
        <v>18</v>
      </c>
      <c r="E15" s="10">
        <v>248.22</v>
      </c>
      <c r="F15" s="48"/>
      <c r="G15" s="49">
        <f t="shared" si="0"/>
        <v>0</v>
      </c>
    </row>
    <row r="16" spans="2:7" ht="35.1" customHeight="1" x14ac:dyDescent="0.2">
      <c r="B16" s="50"/>
      <c r="C16" s="7" t="s">
        <v>31</v>
      </c>
      <c r="D16" s="51"/>
      <c r="E16" s="52"/>
      <c r="F16" s="51"/>
      <c r="G16" s="53">
        <f>SUBTOTAL(109,G8:G15)</f>
        <v>0</v>
      </c>
    </row>
    <row r="17" spans="2:7" ht="35.1" customHeight="1" x14ac:dyDescent="0.2">
      <c r="B17" s="54" t="s">
        <v>14</v>
      </c>
      <c r="C17" s="7" t="s">
        <v>23</v>
      </c>
      <c r="D17" s="8"/>
      <c r="E17" s="10"/>
      <c r="F17" s="51"/>
      <c r="G17" s="53"/>
    </row>
    <row r="18" spans="2:7" ht="35.1" customHeight="1" x14ac:dyDescent="0.2">
      <c r="B18" s="50">
        <v>9</v>
      </c>
      <c r="C18" s="2" t="s">
        <v>61</v>
      </c>
      <c r="D18" s="8" t="s">
        <v>18</v>
      </c>
      <c r="E18" s="10">
        <v>144.4</v>
      </c>
      <c r="F18" s="48"/>
      <c r="G18" s="49">
        <f>ROUND(F18*E18,2)</f>
        <v>0</v>
      </c>
    </row>
    <row r="19" spans="2:7" ht="35.1" customHeight="1" x14ac:dyDescent="0.2">
      <c r="B19" s="50">
        <v>10</v>
      </c>
      <c r="C19" s="2" t="s">
        <v>25</v>
      </c>
      <c r="D19" s="8" t="s">
        <v>18</v>
      </c>
      <c r="E19" s="10">
        <v>144.4</v>
      </c>
      <c r="F19" s="48"/>
      <c r="G19" s="49">
        <f>ROUND(F19*E19,2)</f>
        <v>0</v>
      </c>
    </row>
    <row r="20" spans="2:7" ht="35.1" customHeight="1" x14ac:dyDescent="0.2">
      <c r="B20" s="50"/>
      <c r="C20" s="7" t="s">
        <v>28</v>
      </c>
      <c r="D20" s="51"/>
      <c r="E20" s="52"/>
      <c r="F20" s="51"/>
      <c r="G20" s="53">
        <f>SUBTOTAL(109,G18:G19)</f>
        <v>0</v>
      </c>
    </row>
    <row r="21" spans="2:7" ht="35.1" customHeight="1" x14ac:dyDescent="0.2">
      <c r="B21" s="55" t="s">
        <v>20</v>
      </c>
      <c r="C21" s="7" t="s">
        <v>62</v>
      </c>
      <c r="D21" s="51"/>
      <c r="E21" s="52"/>
      <c r="F21" s="51"/>
      <c r="G21" s="49"/>
    </row>
    <row r="22" spans="2:7" ht="35.1" customHeight="1" x14ac:dyDescent="0.2">
      <c r="B22" s="47">
        <v>11</v>
      </c>
      <c r="C22" s="2" t="s">
        <v>63</v>
      </c>
      <c r="D22" s="8" t="s">
        <v>12</v>
      </c>
      <c r="E22" s="10">
        <v>530</v>
      </c>
      <c r="F22" s="48"/>
      <c r="G22" s="49">
        <f>ROUND(F22*E22,2)</f>
        <v>0</v>
      </c>
    </row>
    <row r="23" spans="2:7" ht="35.1" customHeight="1" x14ac:dyDescent="0.2">
      <c r="B23" s="47">
        <v>12</v>
      </c>
      <c r="C23" s="2" t="s">
        <v>64</v>
      </c>
      <c r="D23" s="8" t="s">
        <v>12</v>
      </c>
      <c r="E23" s="10">
        <v>583</v>
      </c>
      <c r="F23" s="48"/>
      <c r="G23" s="49">
        <f>ROUND(F23*E23,2)</f>
        <v>0</v>
      </c>
    </row>
    <row r="24" spans="2:7" ht="35.1" customHeight="1" x14ac:dyDescent="0.2">
      <c r="B24" s="47">
        <v>13</v>
      </c>
      <c r="C24" s="2" t="s">
        <v>65</v>
      </c>
      <c r="D24" s="8" t="s">
        <v>12</v>
      </c>
      <c r="E24" s="10">
        <v>530</v>
      </c>
      <c r="F24" s="48"/>
      <c r="G24" s="49">
        <f>ROUND(F24*E24,2)</f>
        <v>0</v>
      </c>
    </row>
    <row r="25" spans="2:7" ht="35.1" customHeight="1" x14ac:dyDescent="0.2">
      <c r="B25" s="47">
        <v>14</v>
      </c>
      <c r="C25" s="2" t="s">
        <v>66</v>
      </c>
      <c r="D25" s="8" t="s">
        <v>12</v>
      </c>
      <c r="E25" s="10">
        <v>530</v>
      </c>
      <c r="F25" s="48"/>
      <c r="G25" s="49">
        <f>ROUND(F25*E25,2)</f>
        <v>0</v>
      </c>
    </row>
    <row r="26" spans="2:7" ht="35.1" customHeight="1" x14ac:dyDescent="0.2">
      <c r="B26" s="47"/>
      <c r="C26" s="7" t="s">
        <v>67</v>
      </c>
      <c r="D26" s="51"/>
      <c r="E26" s="52"/>
      <c r="F26" s="51"/>
      <c r="G26" s="53">
        <f>SUBTOTAL(109,G22:G25)</f>
        <v>0</v>
      </c>
    </row>
    <row r="27" spans="2:7" ht="35.1" customHeight="1" x14ac:dyDescent="0.2">
      <c r="B27" s="12" t="s">
        <v>29</v>
      </c>
      <c r="C27" s="7" t="s">
        <v>68</v>
      </c>
      <c r="D27" s="51"/>
      <c r="E27" s="52"/>
      <c r="F27" s="51"/>
      <c r="G27" s="53"/>
    </row>
    <row r="28" spans="2:7" ht="35.1" customHeight="1" x14ac:dyDescent="0.2">
      <c r="B28" s="47">
        <v>15</v>
      </c>
      <c r="C28" s="2" t="s">
        <v>63</v>
      </c>
      <c r="D28" s="8" t="s">
        <v>12</v>
      </c>
      <c r="E28" s="10">
        <v>247</v>
      </c>
      <c r="F28" s="48"/>
      <c r="G28" s="49">
        <f>ROUND(F28*E28,2)</f>
        <v>0</v>
      </c>
    </row>
    <row r="29" spans="2:7" ht="35.1" customHeight="1" x14ac:dyDescent="0.2">
      <c r="B29" s="47">
        <v>16</v>
      </c>
      <c r="C29" s="2" t="s">
        <v>64</v>
      </c>
      <c r="D29" s="8" t="s">
        <v>12</v>
      </c>
      <c r="E29" s="10">
        <v>272</v>
      </c>
      <c r="F29" s="48"/>
      <c r="G29" s="49">
        <f t="shared" ref="G29:G31" si="1">ROUND(F29*E29,2)</f>
        <v>0</v>
      </c>
    </row>
    <row r="30" spans="2:7" ht="35.1" customHeight="1" x14ac:dyDescent="0.2">
      <c r="B30" s="47">
        <v>17</v>
      </c>
      <c r="C30" s="2" t="s">
        <v>69</v>
      </c>
      <c r="D30" s="8" t="s">
        <v>12</v>
      </c>
      <c r="E30" s="10">
        <v>247</v>
      </c>
      <c r="F30" s="48"/>
      <c r="G30" s="49">
        <f t="shared" si="1"/>
        <v>0</v>
      </c>
    </row>
    <row r="31" spans="2:7" ht="35.1" customHeight="1" x14ac:dyDescent="0.2">
      <c r="B31" s="47">
        <v>18</v>
      </c>
      <c r="C31" s="2" t="s">
        <v>70</v>
      </c>
      <c r="D31" s="8" t="s">
        <v>12</v>
      </c>
      <c r="E31" s="10">
        <v>247</v>
      </c>
      <c r="F31" s="48"/>
      <c r="G31" s="49">
        <f t="shared" si="1"/>
        <v>0</v>
      </c>
    </row>
    <row r="32" spans="2:7" ht="35.1" customHeight="1" x14ac:dyDescent="0.2">
      <c r="B32" s="50"/>
      <c r="C32" s="7" t="s">
        <v>71</v>
      </c>
      <c r="D32" s="51"/>
      <c r="E32" s="52"/>
      <c r="F32" s="51"/>
      <c r="G32" s="53">
        <f>SUBTOTAL(109,G28:G31)</f>
        <v>0</v>
      </c>
    </row>
    <row r="33" spans="2:7" ht="35.1" customHeight="1" x14ac:dyDescent="0.2">
      <c r="B33" s="12" t="s">
        <v>15</v>
      </c>
      <c r="C33" s="7" t="s">
        <v>72</v>
      </c>
      <c r="D33" s="51"/>
      <c r="E33" s="52"/>
      <c r="F33" s="51"/>
      <c r="G33" s="53"/>
    </row>
    <row r="34" spans="2:7" ht="35.1" customHeight="1" x14ac:dyDescent="0.2">
      <c r="B34" s="47">
        <v>19</v>
      </c>
      <c r="C34" s="2" t="s">
        <v>63</v>
      </c>
      <c r="D34" s="8" t="s">
        <v>12</v>
      </c>
      <c r="E34" s="10">
        <v>8</v>
      </c>
      <c r="F34" s="48"/>
      <c r="G34" s="49">
        <f>ROUND(F34*E34,2)</f>
        <v>0</v>
      </c>
    </row>
    <row r="35" spans="2:7" ht="35.1" customHeight="1" x14ac:dyDescent="0.2">
      <c r="B35" s="47">
        <v>20</v>
      </c>
      <c r="C35" s="2" t="s">
        <v>73</v>
      </c>
      <c r="D35" s="8" t="s">
        <v>12</v>
      </c>
      <c r="E35" s="10">
        <v>8</v>
      </c>
      <c r="F35" s="48"/>
      <c r="G35" s="49">
        <f t="shared" ref="G35" si="2">ROUND(F35*E35,2)</f>
        <v>0</v>
      </c>
    </row>
    <row r="36" spans="2:7" ht="35.1" customHeight="1" x14ac:dyDescent="0.2">
      <c r="B36" s="47">
        <v>21</v>
      </c>
      <c r="C36" s="2" t="s">
        <v>66</v>
      </c>
      <c r="D36" s="8" t="s">
        <v>12</v>
      </c>
      <c r="E36" s="10">
        <v>8</v>
      </c>
      <c r="F36" s="48"/>
      <c r="G36" s="49">
        <f>ROUND(F36*E36,2)</f>
        <v>0</v>
      </c>
    </row>
    <row r="37" spans="2:7" ht="35.1" customHeight="1" x14ac:dyDescent="0.2">
      <c r="B37" s="50"/>
      <c r="C37" s="7" t="s">
        <v>71</v>
      </c>
      <c r="D37" s="51"/>
      <c r="E37" s="52"/>
      <c r="F37" s="51"/>
      <c r="G37" s="53">
        <f>SUBTOTAL(109,G34:G36)</f>
        <v>0</v>
      </c>
    </row>
    <row r="38" spans="2:7" ht="35.1" customHeight="1" x14ac:dyDescent="0.2">
      <c r="B38" s="12" t="s">
        <v>16</v>
      </c>
      <c r="C38" s="7" t="s">
        <v>74</v>
      </c>
      <c r="D38" s="51"/>
      <c r="E38" s="52"/>
      <c r="F38" s="51"/>
      <c r="G38" s="53"/>
    </row>
    <row r="39" spans="2:7" ht="35.1" customHeight="1" x14ac:dyDescent="0.2">
      <c r="B39" s="47">
        <v>22</v>
      </c>
      <c r="C39" s="57" t="s">
        <v>63</v>
      </c>
      <c r="D39" s="58" t="s">
        <v>12</v>
      </c>
      <c r="E39" s="59">
        <v>0.8</v>
      </c>
      <c r="F39" s="48"/>
      <c r="G39" s="49">
        <f>ROUND(F39*E39,2)</f>
        <v>0</v>
      </c>
    </row>
    <row r="40" spans="2:7" ht="35.1" customHeight="1" x14ac:dyDescent="0.2">
      <c r="B40" s="47">
        <v>23</v>
      </c>
      <c r="C40" s="57" t="s">
        <v>64</v>
      </c>
      <c r="D40" s="58" t="s">
        <v>12</v>
      </c>
      <c r="E40" s="59">
        <v>0.9</v>
      </c>
      <c r="F40" s="48"/>
      <c r="G40" s="49">
        <f>ROUND(F40*E40,2)</f>
        <v>0</v>
      </c>
    </row>
    <row r="41" spans="2:7" ht="35.1" customHeight="1" x14ac:dyDescent="0.2">
      <c r="B41" s="47">
        <v>24</v>
      </c>
      <c r="C41" s="57" t="s">
        <v>65</v>
      </c>
      <c r="D41" s="58" t="s">
        <v>12</v>
      </c>
      <c r="E41" s="59">
        <v>0.8</v>
      </c>
      <c r="F41" s="48"/>
      <c r="G41" s="49">
        <f t="shared" ref="G41:G42" si="3">ROUND(F41*E41,2)</f>
        <v>0</v>
      </c>
    </row>
    <row r="42" spans="2:7" ht="35.1" customHeight="1" x14ac:dyDescent="0.2">
      <c r="B42" s="47">
        <v>25</v>
      </c>
      <c r="C42" s="57" t="s">
        <v>75</v>
      </c>
      <c r="D42" s="58" t="s">
        <v>12</v>
      </c>
      <c r="E42" s="59">
        <v>0.8</v>
      </c>
      <c r="F42" s="48"/>
      <c r="G42" s="49">
        <f t="shared" si="3"/>
        <v>0</v>
      </c>
    </row>
    <row r="43" spans="2:7" ht="35.1" customHeight="1" x14ac:dyDescent="0.2">
      <c r="B43" s="50"/>
      <c r="C43" s="7" t="s">
        <v>76</v>
      </c>
      <c r="D43" s="51"/>
      <c r="E43" s="52"/>
      <c r="F43" s="51"/>
      <c r="G43" s="53">
        <f>SUBTOTAL(109,G39:G42)</f>
        <v>0</v>
      </c>
    </row>
    <row r="44" spans="2:7" ht="35.1" customHeight="1" x14ac:dyDescent="0.2">
      <c r="B44" s="12" t="s">
        <v>17</v>
      </c>
      <c r="C44" s="7" t="s">
        <v>77</v>
      </c>
      <c r="D44" s="51"/>
      <c r="E44" s="52"/>
      <c r="F44" s="51"/>
      <c r="G44" s="53"/>
    </row>
    <row r="45" spans="2:7" ht="35.1" customHeight="1" x14ac:dyDescent="0.2">
      <c r="B45" s="47">
        <v>26</v>
      </c>
      <c r="C45" s="57" t="s">
        <v>63</v>
      </c>
      <c r="D45" s="58" t="s">
        <v>12</v>
      </c>
      <c r="E45" s="60">
        <v>1.3</v>
      </c>
      <c r="F45" s="48"/>
      <c r="G45" s="49">
        <f>ROUND(F45*E45,2)</f>
        <v>0</v>
      </c>
    </row>
    <row r="46" spans="2:7" ht="35.1" customHeight="1" x14ac:dyDescent="0.2">
      <c r="B46" s="47">
        <v>27</v>
      </c>
      <c r="C46" s="57" t="s">
        <v>64</v>
      </c>
      <c r="D46" s="58" t="s">
        <v>12</v>
      </c>
      <c r="E46" s="60">
        <v>1.4</v>
      </c>
      <c r="F46" s="48"/>
      <c r="G46" s="49">
        <f t="shared" ref="G46:G47" si="4">ROUND(F46*E46,2)</f>
        <v>0</v>
      </c>
    </row>
    <row r="47" spans="2:7" ht="35.1" customHeight="1" x14ac:dyDescent="0.2">
      <c r="B47" s="47">
        <v>28</v>
      </c>
      <c r="C47" s="57" t="s">
        <v>65</v>
      </c>
      <c r="D47" s="58" t="s">
        <v>12</v>
      </c>
      <c r="E47" s="60">
        <v>1.3</v>
      </c>
      <c r="F47" s="48"/>
      <c r="G47" s="49">
        <f t="shared" si="4"/>
        <v>0</v>
      </c>
    </row>
    <row r="48" spans="2:7" ht="35.1" customHeight="1" x14ac:dyDescent="0.2">
      <c r="B48" s="47">
        <v>29</v>
      </c>
      <c r="C48" s="57" t="s">
        <v>78</v>
      </c>
      <c r="D48" s="58" t="s">
        <v>12</v>
      </c>
      <c r="E48" s="60">
        <v>1.3</v>
      </c>
      <c r="F48" s="48"/>
      <c r="G48" s="49">
        <f>ROUND(F48*E48,2)</f>
        <v>0</v>
      </c>
    </row>
    <row r="49" spans="2:7" ht="35.1" customHeight="1" x14ac:dyDescent="0.2">
      <c r="B49" s="50"/>
      <c r="C49" s="7" t="s">
        <v>79</v>
      </c>
      <c r="D49" s="51"/>
      <c r="E49" s="52"/>
      <c r="F49" s="51"/>
      <c r="G49" s="53">
        <f>SUBTOTAL(109,G45:G48)</f>
        <v>0</v>
      </c>
    </row>
    <row r="50" spans="2:7" ht="35.1" customHeight="1" x14ac:dyDescent="0.2">
      <c r="B50" s="12" t="s">
        <v>21</v>
      </c>
      <c r="C50" s="7" t="s">
        <v>6</v>
      </c>
      <c r="D50" s="51"/>
      <c r="E50" s="52"/>
      <c r="F50" s="51"/>
      <c r="G50" s="49"/>
    </row>
    <row r="51" spans="2:7" ht="54" customHeight="1" x14ac:dyDescent="0.2">
      <c r="B51" s="47">
        <v>30</v>
      </c>
      <c r="C51" s="2" t="s">
        <v>80</v>
      </c>
      <c r="D51" s="8" t="s">
        <v>22</v>
      </c>
      <c r="E51" s="10">
        <v>701</v>
      </c>
      <c r="F51" s="48"/>
      <c r="G51" s="49">
        <f>ROUND(F51*E51,2)</f>
        <v>0</v>
      </c>
    </row>
    <row r="52" spans="2:7" ht="45.75" customHeight="1" x14ac:dyDescent="0.2">
      <c r="B52" s="47">
        <v>31</v>
      </c>
      <c r="C52" s="2" t="s">
        <v>81</v>
      </c>
      <c r="D52" s="8" t="s">
        <v>22</v>
      </c>
      <c r="E52" s="10">
        <v>38</v>
      </c>
      <c r="F52" s="48"/>
      <c r="G52" s="49">
        <f t="shared" ref="G52:G54" si="5">ROUND(F52*E52,2)</f>
        <v>0</v>
      </c>
    </row>
    <row r="53" spans="2:7" ht="35.1" customHeight="1" x14ac:dyDescent="0.2">
      <c r="B53" s="47">
        <v>32</v>
      </c>
      <c r="C53" s="2" t="s">
        <v>82</v>
      </c>
      <c r="D53" s="8" t="s">
        <v>22</v>
      </c>
      <c r="E53" s="10">
        <v>96</v>
      </c>
      <c r="F53" s="48"/>
      <c r="G53" s="49">
        <f t="shared" si="5"/>
        <v>0</v>
      </c>
    </row>
    <row r="54" spans="2:7" ht="35.1" customHeight="1" x14ac:dyDescent="0.2">
      <c r="B54" s="47">
        <v>33</v>
      </c>
      <c r="C54" s="2" t="s">
        <v>83</v>
      </c>
      <c r="D54" s="8" t="s">
        <v>22</v>
      </c>
      <c r="E54" s="10">
        <v>10</v>
      </c>
      <c r="F54" s="48"/>
      <c r="G54" s="49">
        <f t="shared" si="5"/>
        <v>0</v>
      </c>
    </row>
    <row r="55" spans="2:7" ht="35.1" customHeight="1" x14ac:dyDescent="0.2">
      <c r="B55" s="50"/>
      <c r="C55" s="7" t="s">
        <v>5</v>
      </c>
      <c r="D55" s="51"/>
      <c r="E55" s="52"/>
      <c r="F55" s="51"/>
      <c r="G55" s="53">
        <f>SUBTOTAL(109,G51:G54)</f>
        <v>0</v>
      </c>
    </row>
    <row r="56" spans="2:7" ht="35.1" customHeight="1" x14ac:dyDescent="0.2">
      <c r="B56" s="12" t="s">
        <v>26</v>
      </c>
      <c r="C56" s="7" t="s">
        <v>84</v>
      </c>
      <c r="D56" s="51"/>
      <c r="E56" s="52"/>
      <c r="F56" s="51"/>
      <c r="G56" s="49"/>
    </row>
    <row r="57" spans="2:7" ht="35.1" customHeight="1" x14ac:dyDescent="0.2">
      <c r="B57" s="47">
        <v>34</v>
      </c>
      <c r="C57" s="2" t="s">
        <v>85</v>
      </c>
      <c r="D57" s="8" t="s">
        <v>12</v>
      </c>
      <c r="E57" s="10">
        <v>724</v>
      </c>
      <c r="F57" s="48"/>
      <c r="G57" s="49">
        <f>ROUND(F57*E57,2)</f>
        <v>0</v>
      </c>
    </row>
    <row r="58" spans="2:7" ht="35.1" customHeight="1" x14ac:dyDescent="0.2">
      <c r="B58" s="47">
        <v>35</v>
      </c>
      <c r="C58" s="2" t="s">
        <v>86</v>
      </c>
      <c r="D58" s="58" t="s">
        <v>18</v>
      </c>
      <c r="E58" s="60">
        <v>72.400000000000006</v>
      </c>
      <c r="F58" s="48"/>
      <c r="G58" s="49">
        <f>ROUND(F58*E58,2)</f>
        <v>0</v>
      </c>
    </row>
    <row r="59" spans="2:7" ht="35.1" customHeight="1" x14ac:dyDescent="0.2">
      <c r="B59" s="47">
        <v>36</v>
      </c>
      <c r="C59" s="2" t="s">
        <v>87</v>
      </c>
      <c r="D59" s="8" t="s">
        <v>12</v>
      </c>
      <c r="E59" s="10">
        <v>698</v>
      </c>
      <c r="F59" s="48"/>
      <c r="G59" s="49">
        <f>ROUND(F59*E59,2)</f>
        <v>0</v>
      </c>
    </row>
    <row r="60" spans="2:7" ht="49.5" customHeight="1" x14ac:dyDescent="0.2">
      <c r="B60" s="47">
        <v>37</v>
      </c>
      <c r="C60" s="2" t="s">
        <v>117</v>
      </c>
      <c r="D60" s="8" t="s">
        <v>19</v>
      </c>
      <c r="E60" s="10">
        <v>1</v>
      </c>
      <c r="F60" s="48"/>
      <c r="G60" s="49">
        <f t="shared" ref="G60:G62" si="6">ROUND(F60*E60,2)</f>
        <v>0</v>
      </c>
    </row>
    <row r="61" spans="2:7" ht="47.25" customHeight="1" x14ac:dyDescent="0.2">
      <c r="B61" s="47">
        <v>38</v>
      </c>
      <c r="C61" s="2" t="s">
        <v>118</v>
      </c>
      <c r="D61" s="8" t="s">
        <v>19</v>
      </c>
      <c r="E61" s="10">
        <v>790</v>
      </c>
      <c r="F61" s="48"/>
      <c r="G61" s="49">
        <f t="shared" si="6"/>
        <v>0</v>
      </c>
    </row>
    <row r="62" spans="2:7" ht="35.1" customHeight="1" x14ac:dyDescent="0.2">
      <c r="B62" s="47">
        <v>39</v>
      </c>
      <c r="C62" s="2" t="s">
        <v>116</v>
      </c>
      <c r="D62" s="8" t="s">
        <v>12</v>
      </c>
      <c r="E62" s="10">
        <v>158</v>
      </c>
      <c r="F62" s="48"/>
      <c r="G62" s="49">
        <f t="shared" si="6"/>
        <v>0</v>
      </c>
    </row>
    <row r="63" spans="2:7" ht="35.1" customHeight="1" x14ac:dyDescent="0.2">
      <c r="B63" s="47"/>
      <c r="C63" s="7" t="s">
        <v>88</v>
      </c>
      <c r="D63" s="51"/>
      <c r="E63" s="52"/>
      <c r="F63" s="51"/>
      <c r="G63" s="53">
        <f>SUBTOTAL(109,G57:G62)</f>
        <v>0</v>
      </c>
    </row>
    <row r="64" spans="2:7" ht="35.25" customHeight="1" x14ac:dyDescent="0.2">
      <c r="B64" s="12" t="s">
        <v>34</v>
      </c>
      <c r="C64" s="7" t="s">
        <v>24</v>
      </c>
      <c r="D64" s="51"/>
      <c r="E64" s="52"/>
      <c r="F64" s="51"/>
      <c r="G64" s="49"/>
    </row>
    <row r="65" spans="2:7" ht="35.1" customHeight="1" x14ac:dyDescent="0.2">
      <c r="B65" s="47">
        <v>40</v>
      </c>
      <c r="C65" s="2" t="s">
        <v>89</v>
      </c>
      <c r="D65" s="8" t="s">
        <v>19</v>
      </c>
      <c r="E65" s="10">
        <v>5</v>
      </c>
      <c r="F65" s="48"/>
      <c r="G65" s="49">
        <f>ROUND(F65*E65,2)</f>
        <v>0</v>
      </c>
    </row>
    <row r="66" spans="2:7" ht="35.1" customHeight="1" x14ac:dyDescent="0.2">
      <c r="B66" s="47"/>
      <c r="C66" s="7" t="s">
        <v>7</v>
      </c>
      <c r="D66" s="51"/>
      <c r="E66" s="52"/>
      <c r="F66" s="51"/>
      <c r="G66" s="53">
        <f>SUBTOTAL(109,G65:G65)</f>
        <v>0</v>
      </c>
    </row>
    <row r="67" spans="2:7" ht="35.1" customHeight="1" x14ac:dyDescent="0.2">
      <c r="B67" s="1" t="s">
        <v>35</v>
      </c>
      <c r="C67" s="61" t="s">
        <v>32</v>
      </c>
      <c r="D67" s="51"/>
      <c r="E67" s="52"/>
      <c r="F67" s="51"/>
      <c r="G67" s="49"/>
    </row>
    <row r="68" spans="2:7" ht="35.1" customHeight="1" x14ac:dyDescent="0.2">
      <c r="B68" s="62">
        <v>41</v>
      </c>
      <c r="C68" s="63" t="s">
        <v>32</v>
      </c>
      <c r="D68" s="8" t="s">
        <v>27</v>
      </c>
      <c r="E68" s="10">
        <v>1</v>
      </c>
      <c r="F68" s="48"/>
      <c r="G68" s="49">
        <f>ROUND(F68*E68,2)</f>
        <v>0</v>
      </c>
    </row>
    <row r="69" spans="2:7" ht="35.1" customHeight="1" thickBot="1" x14ac:dyDescent="0.25">
      <c r="B69" s="64"/>
      <c r="C69" s="61" t="s">
        <v>33</v>
      </c>
      <c r="D69" s="51"/>
      <c r="E69" s="52"/>
      <c r="F69" s="51"/>
      <c r="G69" s="53">
        <f>SUBTOTAL(109,G68)</f>
        <v>0</v>
      </c>
    </row>
    <row r="70" spans="2:7" ht="24.95" customHeight="1" thickBot="1" x14ac:dyDescent="0.25">
      <c r="B70" s="89" t="s">
        <v>11</v>
      </c>
      <c r="C70" s="90"/>
      <c r="D70" s="90"/>
      <c r="E70" s="90"/>
      <c r="F70" s="91"/>
      <c r="G70" s="31">
        <f>SUBTOTAL(109,G7:G69)</f>
        <v>0</v>
      </c>
    </row>
  </sheetData>
  <sheetProtection algorithmName="SHA-512" hashValue="k5y9Eg8skJNBRRqwht0bYcuIMH30KWlAZwwyO/4sgHB1HtesXotoPbc/IZnsmRMEKJuEV+OrC6h4sFU91LWCPA==" saltValue="xklxVbj+jkq+BLrGEbN49w==" spinCount="100000" sheet="1" objects="1" scenarios="1" selectLockedCells="1"/>
  <mergeCells count="3">
    <mergeCell ref="B2:G2"/>
    <mergeCell ref="B3:G3"/>
    <mergeCell ref="B70:F70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DAB42-BC51-44C6-965C-16CEC67455BB}">
  <dimension ref="B2:H44"/>
  <sheetViews>
    <sheetView showZeros="0" topLeftCell="A13" zoomScale="85" zoomScaleNormal="85" zoomScaleSheetLayoutView="85" workbookViewId="0">
      <selection activeCell="F11" sqref="F11"/>
    </sheetView>
  </sheetViews>
  <sheetFormatPr defaultRowHeight="12.75" x14ac:dyDescent="0.2"/>
  <cols>
    <col min="1" max="1" width="9.140625" style="38"/>
    <col min="2" max="2" width="5" style="32" customWidth="1"/>
    <col min="3" max="3" width="68.5703125" style="33" customWidth="1"/>
    <col min="4" max="4" width="13" style="34" customWidth="1"/>
    <col min="5" max="5" width="14.140625" style="69" customWidth="1"/>
    <col min="6" max="6" width="15.85546875" style="34" customWidth="1"/>
    <col min="7" max="7" width="16.42578125" style="36" customWidth="1"/>
    <col min="8" max="16384" width="9.140625" style="38"/>
  </cols>
  <sheetData>
    <row r="2" spans="2:8" ht="30" customHeight="1" x14ac:dyDescent="0.2">
      <c r="B2" s="87" t="s">
        <v>36</v>
      </c>
      <c r="C2" s="87"/>
      <c r="D2" s="87"/>
      <c r="E2" s="87"/>
      <c r="F2" s="87"/>
      <c r="G2" s="87"/>
      <c r="H2" s="87"/>
    </row>
    <row r="3" spans="2:8" ht="30" customHeight="1" x14ac:dyDescent="0.2">
      <c r="B3" s="88" t="s">
        <v>112</v>
      </c>
      <c r="C3" s="88"/>
      <c r="D3" s="88"/>
      <c r="E3" s="88"/>
      <c r="F3" s="88"/>
      <c r="G3" s="88"/>
    </row>
    <row r="4" spans="2:8" ht="30" customHeight="1" thickBot="1" x14ac:dyDescent="0.25">
      <c r="B4" s="56"/>
      <c r="C4" s="56"/>
      <c r="D4" s="56"/>
      <c r="E4" s="65"/>
      <c r="F4" s="56"/>
      <c r="G4" s="56"/>
    </row>
    <row r="5" spans="2:8" ht="38.25" x14ac:dyDescent="0.2">
      <c r="B5" s="70" t="s">
        <v>0</v>
      </c>
      <c r="C5" s="71" t="s">
        <v>1</v>
      </c>
      <c r="D5" s="72" t="s">
        <v>8</v>
      </c>
      <c r="E5" s="73" t="s">
        <v>4</v>
      </c>
      <c r="F5" s="72" t="s">
        <v>9</v>
      </c>
      <c r="G5" s="74" t="s">
        <v>10</v>
      </c>
    </row>
    <row r="6" spans="2:8" ht="15" customHeight="1" thickBot="1" x14ac:dyDescent="0.25">
      <c r="B6" s="39">
        <v>1</v>
      </c>
      <c r="C6" s="40">
        <v>2</v>
      </c>
      <c r="D6" s="41">
        <v>3</v>
      </c>
      <c r="E6" s="41" t="s">
        <v>90</v>
      </c>
      <c r="F6" s="41">
        <v>5</v>
      </c>
      <c r="G6" s="42">
        <v>6</v>
      </c>
    </row>
    <row r="7" spans="2:8" ht="35.1" customHeight="1" x14ac:dyDescent="0.2">
      <c r="B7" s="43" t="s">
        <v>13</v>
      </c>
      <c r="C7" s="11" t="s">
        <v>30</v>
      </c>
      <c r="D7" s="44"/>
      <c r="E7" s="66"/>
      <c r="F7" s="44"/>
      <c r="G7" s="46"/>
    </row>
    <row r="8" spans="2:8" ht="35.1" customHeight="1" x14ac:dyDescent="0.2">
      <c r="B8" s="47">
        <v>1</v>
      </c>
      <c r="C8" s="2" t="s">
        <v>2</v>
      </c>
      <c r="D8" s="8" t="s">
        <v>3</v>
      </c>
      <c r="E8" s="67">
        <v>0.95</v>
      </c>
      <c r="F8" s="48"/>
      <c r="G8" s="49">
        <f>ROUND(F8*E8,2)</f>
        <v>0</v>
      </c>
    </row>
    <row r="9" spans="2:8" ht="35.1" customHeight="1" x14ac:dyDescent="0.2">
      <c r="B9" s="47">
        <v>2</v>
      </c>
      <c r="C9" s="2" t="s">
        <v>91</v>
      </c>
      <c r="D9" s="76" t="s">
        <v>38</v>
      </c>
      <c r="E9" s="77">
        <v>34.17</v>
      </c>
      <c r="F9" s="48"/>
      <c r="G9" s="49">
        <f t="shared" ref="G9:G16" si="0">ROUND(F9*E9,2)</f>
        <v>0</v>
      </c>
    </row>
    <row r="10" spans="2:8" ht="35.1" customHeight="1" x14ac:dyDescent="0.2">
      <c r="B10" s="47">
        <v>3</v>
      </c>
      <c r="C10" s="2" t="s">
        <v>92</v>
      </c>
      <c r="D10" s="76" t="s">
        <v>38</v>
      </c>
      <c r="E10" s="77">
        <v>12.71</v>
      </c>
      <c r="F10" s="48"/>
      <c r="G10" s="49">
        <f t="shared" si="0"/>
        <v>0</v>
      </c>
    </row>
    <row r="11" spans="2:8" ht="35.1" customHeight="1" x14ac:dyDescent="0.2">
      <c r="B11" s="47">
        <v>4</v>
      </c>
      <c r="C11" s="2" t="s">
        <v>93</v>
      </c>
      <c r="D11" s="76" t="s">
        <v>12</v>
      </c>
      <c r="E11" s="77">
        <v>82.59</v>
      </c>
      <c r="F11" s="48"/>
      <c r="G11" s="49">
        <f t="shared" si="0"/>
        <v>0</v>
      </c>
    </row>
    <row r="12" spans="2:8" ht="37.5" customHeight="1" x14ac:dyDescent="0.2">
      <c r="B12" s="47">
        <v>5</v>
      </c>
      <c r="C12" s="2" t="s">
        <v>94</v>
      </c>
      <c r="D12" s="76" t="s">
        <v>12</v>
      </c>
      <c r="E12" s="77">
        <v>17.78</v>
      </c>
      <c r="F12" s="48"/>
      <c r="G12" s="49">
        <f t="shared" si="0"/>
        <v>0</v>
      </c>
    </row>
    <row r="13" spans="2:8" ht="35.1" customHeight="1" x14ac:dyDescent="0.2">
      <c r="B13" s="47">
        <v>6</v>
      </c>
      <c r="C13" s="2" t="s">
        <v>95</v>
      </c>
      <c r="D13" s="76" t="s">
        <v>12</v>
      </c>
      <c r="E13" s="77">
        <v>20.65</v>
      </c>
      <c r="F13" s="48"/>
      <c r="G13" s="49">
        <f t="shared" si="0"/>
        <v>0</v>
      </c>
    </row>
    <row r="14" spans="2:8" ht="35.1" customHeight="1" x14ac:dyDescent="0.2">
      <c r="B14" s="47">
        <v>7</v>
      </c>
      <c r="C14" s="2" t="s">
        <v>96</v>
      </c>
      <c r="D14" s="76" t="s">
        <v>12</v>
      </c>
      <c r="E14" s="77">
        <v>180.13</v>
      </c>
      <c r="F14" s="48"/>
      <c r="G14" s="49">
        <f t="shared" si="0"/>
        <v>0</v>
      </c>
    </row>
    <row r="15" spans="2:8" ht="35.1" customHeight="1" x14ac:dyDescent="0.2">
      <c r="B15" s="47">
        <v>8</v>
      </c>
      <c r="C15" s="2" t="s">
        <v>97</v>
      </c>
      <c r="D15" s="76" t="s">
        <v>12</v>
      </c>
      <c r="E15" s="77">
        <v>14.34</v>
      </c>
      <c r="F15" s="48"/>
      <c r="G15" s="49">
        <f t="shared" si="0"/>
        <v>0</v>
      </c>
    </row>
    <row r="16" spans="2:8" ht="35.1" customHeight="1" x14ac:dyDescent="0.2">
      <c r="B16" s="47">
        <v>9</v>
      </c>
      <c r="C16" s="2" t="s">
        <v>37</v>
      </c>
      <c r="D16" s="76" t="s">
        <v>18</v>
      </c>
      <c r="E16" s="77">
        <f>47.41</f>
        <v>47.41</v>
      </c>
      <c r="F16" s="48"/>
      <c r="G16" s="49">
        <f t="shared" si="0"/>
        <v>0</v>
      </c>
    </row>
    <row r="17" spans="2:7" ht="35.1" customHeight="1" x14ac:dyDescent="0.2">
      <c r="B17" s="50"/>
      <c r="C17" s="7" t="s">
        <v>31</v>
      </c>
      <c r="D17" s="51"/>
      <c r="E17" s="68"/>
      <c r="F17" s="51"/>
      <c r="G17" s="53">
        <f>SUBTOTAL(109,G8:G16)</f>
        <v>0</v>
      </c>
    </row>
    <row r="18" spans="2:7" ht="35.1" customHeight="1" x14ac:dyDescent="0.2">
      <c r="B18" s="54" t="s">
        <v>14</v>
      </c>
      <c r="C18" s="7" t="s">
        <v>23</v>
      </c>
      <c r="D18" s="8"/>
      <c r="E18" s="67"/>
      <c r="F18" s="51"/>
      <c r="G18" s="53"/>
    </row>
    <row r="19" spans="2:7" ht="35.1" customHeight="1" x14ac:dyDescent="0.2">
      <c r="B19" s="50">
        <v>10</v>
      </c>
      <c r="C19" s="2" t="s">
        <v>98</v>
      </c>
      <c r="D19" s="8" t="s">
        <v>12</v>
      </c>
      <c r="E19" s="67">
        <v>938.67</v>
      </c>
      <c r="F19" s="48"/>
      <c r="G19" s="49">
        <f t="shared" ref="G19:G20" si="1">ROUND(F19*E19,2)</f>
        <v>0</v>
      </c>
    </row>
    <row r="20" spans="2:7" ht="35.1" customHeight="1" x14ac:dyDescent="0.2">
      <c r="B20" s="50">
        <v>11</v>
      </c>
      <c r="C20" s="2" t="s">
        <v>99</v>
      </c>
      <c r="D20" s="8" t="s">
        <v>18</v>
      </c>
      <c r="E20" s="67">
        <v>999.97</v>
      </c>
      <c r="F20" s="48"/>
      <c r="G20" s="49">
        <f t="shared" si="1"/>
        <v>0</v>
      </c>
    </row>
    <row r="21" spans="2:7" ht="35.1" customHeight="1" x14ac:dyDescent="0.2">
      <c r="B21" s="50">
        <v>12</v>
      </c>
      <c r="C21" s="2" t="s">
        <v>25</v>
      </c>
      <c r="D21" s="8" t="s">
        <v>18</v>
      </c>
      <c r="E21" s="67">
        <f>E20+E19*0.15</f>
        <v>1140.77</v>
      </c>
      <c r="F21" s="48"/>
      <c r="G21" s="49">
        <f>ROUND(F21*E21,2)</f>
        <v>0</v>
      </c>
    </row>
    <row r="22" spans="2:7" ht="35.1" customHeight="1" x14ac:dyDescent="0.2">
      <c r="B22" s="50"/>
      <c r="C22" s="7" t="s">
        <v>28</v>
      </c>
      <c r="D22" s="51"/>
      <c r="E22" s="68"/>
      <c r="F22" s="51"/>
      <c r="G22" s="53">
        <f>SUBTOTAL(109,G19:G21)</f>
        <v>0</v>
      </c>
    </row>
    <row r="23" spans="2:7" ht="35.1" customHeight="1" x14ac:dyDescent="0.2">
      <c r="B23" s="55" t="s">
        <v>20</v>
      </c>
      <c r="C23" s="7" t="s">
        <v>39</v>
      </c>
      <c r="D23" s="51"/>
      <c r="E23" s="68"/>
      <c r="F23" s="51"/>
      <c r="G23" s="49"/>
    </row>
    <row r="24" spans="2:7" ht="35.1" customHeight="1" x14ac:dyDescent="0.2">
      <c r="B24" s="47">
        <v>13</v>
      </c>
      <c r="C24" s="2" t="s">
        <v>43</v>
      </c>
      <c r="D24" s="8" t="s">
        <v>12</v>
      </c>
      <c r="E24" s="67">
        <v>1902.65</v>
      </c>
      <c r="F24" s="48"/>
      <c r="G24" s="49">
        <f t="shared" ref="G24:G27" si="2">ROUND(F24*E24,2)</f>
        <v>0</v>
      </c>
    </row>
    <row r="25" spans="2:7" ht="35.1" customHeight="1" x14ac:dyDescent="0.2">
      <c r="B25" s="47">
        <v>14</v>
      </c>
      <c r="C25" s="2" t="s">
        <v>100</v>
      </c>
      <c r="D25" s="8" t="s">
        <v>12</v>
      </c>
      <c r="E25" s="67">
        <v>1902.65</v>
      </c>
      <c r="F25" s="48"/>
      <c r="G25" s="49">
        <f>ROUND(F25*E25,2)</f>
        <v>0</v>
      </c>
    </row>
    <row r="26" spans="2:7" ht="35.1" customHeight="1" x14ac:dyDescent="0.2">
      <c r="B26" s="47">
        <v>15</v>
      </c>
      <c r="C26" s="2" t="s">
        <v>101</v>
      </c>
      <c r="D26" s="8" t="s">
        <v>12</v>
      </c>
      <c r="E26" s="67">
        <v>1729.68</v>
      </c>
      <c r="F26" s="48"/>
      <c r="G26" s="49">
        <f>ROUND(F26*E26,2)</f>
        <v>0</v>
      </c>
    </row>
    <row r="27" spans="2:7" ht="35.1" customHeight="1" x14ac:dyDescent="0.2">
      <c r="B27" s="47">
        <v>16</v>
      </c>
      <c r="C27" s="2" t="s">
        <v>102</v>
      </c>
      <c r="D27" s="8" t="s">
        <v>12</v>
      </c>
      <c r="E27" s="67">
        <v>1902.65</v>
      </c>
      <c r="F27" s="48"/>
      <c r="G27" s="49">
        <f t="shared" si="2"/>
        <v>0</v>
      </c>
    </row>
    <row r="28" spans="2:7" ht="35.1" customHeight="1" x14ac:dyDescent="0.2">
      <c r="B28" s="47"/>
      <c r="C28" s="7" t="s">
        <v>40</v>
      </c>
      <c r="D28" s="51"/>
      <c r="E28" s="68"/>
      <c r="F28" s="51"/>
      <c r="G28" s="53">
        <f>SUBTOTAL(109,G24:G27)</f>
        <v>0</v>
      </c>
    </row>
    <row r="29" spans="2:7" ht="35.1" customHeight="1" x14ac:dyDescent="0.2">
      <c r="B29" s="12" t="s">
        <v>29</v>
      </c>
      <c r="C29" s="7" t="s">
        <v>41</v>
      </c>
      <c r="D29" s="51"/>
      <c r="E29" s="68"/>
      <c r="F29" s="51"/>
      <c r="G29" s="53"/>
    </row>
    <row r="30" spans="2:7" ht="43.5" customHeight="1" x14ac:dyDescent="0.2">
      <c r="B30" s="47">
        <v>17</v>
      </c>
      <c r="C30" s="2" t="s">
        <v>103</v>
      </c>
      <c r="D30" s="8" t="s">
        <v>12</v>
      </c>
      <c r="E30" s="67">
        <v>1469.16</v>
      </c>
      <c r="F30" s="48"/>
      <c r="G30" s="49">
        <f t="shared" ref="G30:G31" si="3">ROUND(F30*E30,2)</f>
        <v>0</v>
      </c>
    </row>
    <row r="31" spans="2:7" ht="39" customHeight="1" x14ac:dyDescent="0.2">
      <c r="B31" s="47">
        <v>18</v>
      </c>
      <c r="C31" s="2" t="s">
        <v>104</v>
      </c>
      <c r="D31" s="8" t="s">
        <v>12</v>
      </c>
      <c r="E31" s="67">
        <v>260.52</v>
      </c>
      <c r="F31" s="48"/>
      <c r="G31" s="49">
        <f t="shared" si="3"/>
        <v>0</v>
      </c>
    </row>
    <row r="32" spans="2:7" ht="35.1" customHeight="1" x14ac:dyDescent="0.2">
      <c r="B32" s="50"/>
      <c r="C32" s="7" t="s">
        <v>44</v>
      </c>
      <c r="D32" s="51"/>
      <c r="E32" s="68"/>
      <c r="F32" s="51"/>
      <c r="G32" s="53">
        <f>SUBTOTAL(109,G30:G31)</f>
        <v>0</v>
      </c>
    </row>
    <row r="33" spans="2:7" ht="35.1" customHeight="1" x14ac:dyDescent="0.2">
      <c r="B33" s="12" t="s">
        <v>15</v>
      </c>
      <c r="C33" s="7" t="s">
        <v>6</v>
      </c>
      <c r="D33" s="51"/>
      <c r="E33" s="68"/>
      <c r="F33" s="51"/>
      <c r="G33" s="49"/>
    </row>
    <row r="34" spans="2:7" ht="35.1" customHeight="1" x14ac:dyDescent="0.2">
      <c r="B34" s="47">
        <v>19</v>
      </c>
      <c r="C34" s="2" t="s">
        <v>105</v>
      </c>
      <c r="D34" s="8" t="s">
        <v>22</v>
      </c>
      <c r="E34" s="67">
        <v>941</v>
      </c>
      <c r="F34" s="48"/>
      <c r="G34" s="49">
        <f t="shared" ref="G34:G35" si="4">ROUND(F34*E34,2)</f>
        <v>0</v>
      </c>
    </row>
    <row r="35" spans="2:7" ht="41.25" customHeight="1" x14ac:dyDescent="0.2">
      <c r="B35" s="47">
        <v>20</v>
      </c>
      <c r="C35" s="2" t="s">
        <v>106</v>
      </c>
      <c r="D35" s="8" t="s">
        <v>22</v>
      </c>
      <c r="E35" s="67">
        <v>479</v>
      </c>
      <c r="F35" s="48"/>
      <c r="G35" s="49">
        <f t="shared" si="4"/>
        <v>0</v>
      </c>
    </row>
    <row r="36" spans="2:7" ht="35.1" customHeight="1" x14ac:dyDescent="0.2">
      <c r="B36" s="50"/>
      <c r="C36" s="7" t="s">
        <v>5</v>
      </c>
      <c r="D36" s="51"/>
      <c r="E36" s="68"/>
      <c r="F36" s="51"/>
      <c r="G36" s="53">
        <f>SUBTOTAL(109,G34:G35)</f>
        <v>0</v>
      </c>
    </row>
    <row r="37" spans="2:7" ht="35.1" customHeight="1" x14ac:dyDescent="0.2">
      <c r="B37" s="12" t="s">
        <v>16</v>
      </c>
      <c r="C37" s="7" t="s">
        <v>42</v>
      </c>
      <c r="D37" s="51"/>
      <c r="E37" s="68"/>
      <c r="F37" s="51"/>
      <c r="G37" s="49"/>
    </row>
    <row r="38" spans="2:7" ht="35.1" customHeight="1" x14ac:dyDescent="0.2">
      <c r="B38" s="47">
        <v>21</v>
      </c>
      <c r="C38" s="2" t="s">
        <v>107</v>
      </c>
      <c r="D38" s="8" t="s">
        <v>19</v>
      </c>
      <c r="E38" s="67">
        <v>7</v>
      </c>
      <c r="F38" s="48"/>
      <c r="G38" s="49">
        <f t="shared" ref="G38:G39" si="5">ROUND(F38*E38,2)</f>
        <v>0</v>
      </c>
    </row>
    <row r="39" spans="2:7" ht="35.1" customHeight="1" x14ac:dyDescent="0.2">
      <c r="B39" s="47">
        <v>22</v>
      </c>
      <c r="C39" s="2" t="s">
        <v>108</v>
      </c>
      <c r="D39" s="8" t="s">
        <v>19</v>
      </c>
      <c r="E39" s="67">
        <v>6</v>
      </c>
      <c r="F39" s="48"/>
      <c r="G39" s="49">
        <f t="shared" si="5"/>
        <v>0</v>
      </c>
    </row>
    <row r="40" spans="2:7" ht="35.1" customHeight="1" x14ac:dyDescent="0.2">
      <c r="B40" s="47"/>
      <c r="C40" s="7" t="s">
        <v>45</v>
      </c>
      <c r="D40" s="51"/>
      <c r="E40" s="68"/>
      <c r="F40" s="51"/>
      <c r="G40" s="53">
        <f>SUBTOTAL(109,G38:G39)</f>
        <v>0</v>
      </c>
    </row>
    <row r="41" spans="2:7" ht="35.1" customHeight="1" x14ac:dyDescent="0.2">
      <c r="B41" s="1" t="s">
        <v>17</v>
      </c>
      <c r="C41" s="61" t="s">
        <v>109</v>
      </c>
      <c r="D41" s="51"/>
      <c r="E41" s="68"/>
      <c r="F41" s="51"/>
      <c r="G41" s="49"/>
    </row>
    <row r="42" spans="2:7" ht="35.1" customHeight="1" x14ac:dyDescent="0.2">
      <c r="B42" s="62">
        <v>23</v>
      </c>
      <c r="C42" s="63" t="s">
        <v>109</v>
      </c>
      <c r="D42" s="8" t="s">
        <v>27</v>
      </c>
      <c r="E42" s="67">
        <v>1</v>
      </c>
      <c r="F42" s="48"/>
      <c r="G42" s="49">
        <f>ROUND(F42*E42,2)</f>
        <v>0</v>
      </c>
    </row>
    <row r="43" spans="2:7" ht="35.1" customHeight="1" thickBot="1" x14ac:dyDescent="0.25">
      <c r="B43" s="64"/>
      <c r="C43" s="61" t="s">
        <v>110</v>
      </c>
      <c r="D43" s="51"/>
      <c r="E43" s="68"/>
      <c r="F43" s="51"/>
      <c r="G43" s="53">
        <f>SUBTOTAL(109,G42)</f>
        <v>0</v>
      </c>
    </row>
    <row r="44" spans="2:7" ht="24.95" customHeight="1" thickBot="1" x14ac:dyDescent="0.25">
      <c r="B44" s="92" t="s">
        <v>11</v>
      </c>
      <c r="C44" s="93"/>
      <c r="D44" s="93"/>
      <c r="E44" s="93"/>
      <c r="F44" s="94"/>
      <c r="G44" s="75">
        <f>SUBTOTAL(109,G7:G43)</f>
        <v>0</v>
      </c>
    </row>
  </sheetData>
  <sheetProtection algorithmName="SHA-512" hashValue="pBPpyb+q3oVAe7ny0EzG8uijCblDVxXO5QI5GG9Lj/BkJ3MKu11oK9CbD0hUxj0v1FZpa+y5Wkg0ZnwH+zU19w==" saltValue="/RNas8WuZxDPYyD8BWMXjg==" spinCount="100000" sheet="1" objects="1" scenarios="1" selectLockedCells="1"/>
  <mergeCells count="3">
    <mergeCell ref="B2:H2"/>
    <mergeCell ref="B3:G3"/>
    <mergeCell ref="B44:F44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ZZK</vt:lpstr>
      <vt:lpstr>ul. Żuławska</vt:lpstr>
      <vt:lpstr>ul. Przybrzeżna</vt:lpstr>
      <vt:lpstr>'ul. Przybrzeżna'!Obszar_wydruku</vt:lpstr>
      <vt:lpstr>'ul. Żuławska'!Obszar_wydruku</vt:lpstr>
      <vt:lpstr>ZZK!Obszar_wydruku</vt:lpstr>
      <vt:lpstr>'ul. Przybrzeżna'!Tytuły_wydruku</vt:lpstr>
      <vt:lpstr>'ul. Żuławska'!Tytuły_wydruku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Makowska Katarzyna</cp:lastModifiedBy>
  <cp:lastPrinted>2018-05-30T10:26:15Z</cp:lastPrinted>
  <dcterms:created xsi:type="dcterms:W3CDTF">2017-05-10T12:13:21Z</dcterms:created>
  <dcterms:modified xsi:type="dcterms:W3CDTF">2019-01-31T12:46:40Z</dcterms:modified>
  <cp:category/>
</cp:coreProperties>
</file>