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19\25-19 Chodniki Hestii, Astora, Westy, Woźnicy - Rafał Wiśniewski\"/>
    </mc:Choice>
  </mc:AlternateContent>
  <xr:revisionPtr revIDLastSave="0" documentId="13_ncr:1_{8B7FB923-0520-4DE7-A891-52DE2302D962}" xr6:coauthVersionLast="41" xr6:coauthVersionMax="41" xr10:uidLastSave="{00000000-0000-0000-0000-000000000000}"/>
  <bookViews>
    <workbookView xWindow="-120" yWindow="-120" windowWidth="29040" windowHeight="15840" tabRatio="757" xr2:uid="{00000000-000D-0000-FFFF-FFFF00000000}"/>
  </bookViews>
  <sheets>
    <sheet name="ZZK" sheetId="27" r:id="rId1"/>
    <sheet name="ul. Asesora" sheetId="31" r:id="rId2"/>
    <sheet name="ul.Astora - wodociąg" sheetId="29" r:id="rId3"/>
  </sheets>
  <definedNames>
    <definedName name="_xlnm.Print_Area" localSheetId="1">'ul. Asesora'!$B$1:$G$107</definedName>
    <definedName name="_xlnm.Print_Area" localSheetId="2">'ul.Astora - wodociąg'!$B$1:$H$55</definedName>
    <definedName name="_xlnm.Print_Area" localSheetId="0">ZZK!$B$2:$D$15</definedName>
    <definedName name="_xlnm.Print_Titles" localSheetId="1">'ul. Asesora'!$2:$6</definedName>
    <definedName name="_xlnm.Print_Titles" localSheetId="2">'ul.Astora - wodociąg'!$2:$6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31" l="1"/>
  <c r="G39" i="31"/>
  <c r="G33" i="31"/>
  <c r="G26" i="31"/>
  <c r="G24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8" i="31"/>
  <c r="G98" i="31" l="1"/>
  <c r="G99" i="31" s="1"/>
  <c r="G44" i="31"/>
  <c r="G92" i="31" l="1"/>
  <c r="G93" i="31"/>
  <c r="G94" i="31"/>
  <c r="G95" i="31"/>
  <c r="G96" i="31"/>
  <c r="G97" i="31"/>
  <c r="G91" i="31"/>
  <c r="G86" i="31"/>
  <c r="G87" i="31"/>
  <c r="G88" i="31"/>
  <c r="G85" i="31"/>
  <c r="G82" i="31"/>
  <c r="G81" i="31"/>
  <c r="G76" i="31"/>
  <c r="G77" i="31"/>
  <c r="G78" i="31"/>
  <c r="G75" i="31"/>
  <c r="G66" i="31"/>
  <c r="G67" i="31"/>
  <c r="G65" i="31"/>
  <c r="G62" i="31"/>
  <c r="G61" i="31"/>
  <c r="G60" i="31"/>
  <c r="G57" i="31"/>
  <c r="G56" i="31"/>
  <c r="G55" i="31"/>
  <c r="G52" i="31"/>
  <c r="G51" i="31"/>
  <c r="G40" i="31"/>
  <c r="G41" i="31"/>
  <c r="G42" i="31"/>
  <c r="G45" i="31"/>
  <c r="G46" i="31"/>
  <c r="G47" i="31"/>
  <c r="G48" i="31"/>
  <c r="G34" i="31"/>
  <c r="G35" i="31"/>
  <c r="G36" i="31"/>
  <c r="G32" i="31"/>
  <c r="G27" i="31"/>
  <c r="G28" i="31"/>
  <c r="G29" i="31"/>
  <c r="G30" i="31"/>
  <c r="C9" i="27"/>
  <c r="C8" i="27"/>
  <c r="E78" i="31"/>
  <c r="E77" i="31"/>
  <c r="E67" i="31"/>
  <c r="E66" i="31"/>
  <c r="E62" i="31"/>
  <c r="E61" i="31"/>
  <c r="E56" i="31"/>
  <c r="E35" i="31"/>
  <c r="E34" i="31" s="1"/>
  <c r="E32" i="31"/>
  <c r="E29" i="31"/>
  <c r="E21" i="31"/>
  <c r="E11" i="31"/>
  <c r="E27" i="31"/>
  <c r="G70" i="31"/>
  <c r="G71" i="31"/>
  <c r="G72" i="31"/>
  <c r="G101" i="31"/>
  <c r="G102" i="31" s="1"/>
  <c r="G89" i="31" l="1"/>
  <c r="G83" i="31"/>
  <c r="G79" i="31"/>
  <c r="G73" i="31"/>
  <c r="G68" i="31"/>
  <c r="G58" i="31"/>
  <c r="G53" i="31"/>
  <c r="G49" i="31"/>
  <c r="G37" i="31"/>
  <c r="E23" i="31"/>
  <c r="G63" i="31"/>
  <c r="G103" i="31" l="1"/>
  <c r="D8" i="27" s="1"/>
  <c r="H38" i="29" l="1"/>
  <c r="H39" i="29"/>
  <c r="H40" i="29"/>
  <c r="H41" i="29"/>
  <c r="H42" i="29"/>
  <c r="H37" i="29"/>
  <c r="H34" i="29"/>
  <c r="H33" i="29"/>
  <c r="H35" i="29" s="1"/>
  <c r="H20" i="29"/>
  <c r="H21" i="29"/>
  <c r="H22" i="29"/>
  <c r="H23" i="29"/>
  <c r="H24" i="29"/>
  <c r="H25" i="29"/>
  <c r="H26" i="29"/>
  <c r="H27" i="29"/>
  <c r="H28" i="29"/>
  <c r="H29" i="29"/>
  <c r="H30" i="29"/>
  <c r="H19" i="29"/>
  <c r="H16" i="29"/>
  <c r="H15" i="29"/>
  <c r="H14" i="29"/>
  <c r="H13" i="29"/>
  <c r="H12" i="29"/>
  <c r="H43" i="29" l="1"/>
  <c r="H17" i="29"/>
  <c r="H31" i="29"/>
  <c r="H47" i="29" l="1"/>
  <c r="H46" i="29"/>
  <c r="H45" i="29"/>
  <c r="H9" i="29"/>
  <c r="H8" i="29"/>
  <c r="H48" i="29" l="1"/>
  <c r="H10" i="29"/>
  <c r="H49" i="29" s="1"/>
  <c r="D9" i="27" s="1"/>
  <c r="D10" i="27" s="1"/>
  <c r="D11" i="27" s="1"/>
  <c r="D12" i="27" s="1"/>
</calcChain>
</file>

<file path=xl/sharedStrings.xml><?xml version="1.0" encoding="utf-8"?>
<sst xmlns="http://schemas.openxmlformats.org/spreadsheetml/2006/main" count="320" uniqueCount="182">
  <si>
    <t>Lp.</t>
  </si>
  <si>
    <t>Opis</t>
  </si>
  <si>
    <t>km</t>
  </si>
  <si>
    <t>Ilość</t>
  </si>
  <si>
    <t>ELEMENTY ULIC</t>
  </si>
  <si>
    <t>Jedn. miary</t>
  </si>
  <si>
    <t>Cena jedn.
netto
zł</t>
  </si>
  <si>
    <t>Wartość
netto
zł</t>
  </si>
  <si>
    <t>Wartość kosztorysowa robót bez podatku VAT</t>
  </si>
  <si>
    <t>m2</t>
  </si>
  <si>
    <t>I</t>
  </si>
  <si>
    <t>II</t>
  </si>
  <si>
    <t>V</t>
  </si>
  <si>
    <t>VI</t>
  </si>
  <si>
    <t>VII</t>
  </si>
  <si>
    <t>m3</t>
  </si>
  <si>
    <t>III</t>
  </si>
  <si>
    <t>m</t>
  </si>
  <si>
    <t>ROBOTY ZIEMNE</t>
  </si>
  <si>
    <t>kpl.</t>
  </si>
  <si>
    <t>Razem dział: ROBOTY ZIEMNE</t>
  </si>
  <si>
    <t>IV</t>
  </si>
  <si>
    <t>ROBOTY PRZYGOTOWAWCZE I ROZBIÓRKOWE</t>
  </si>
  <si>
    <t>Razem dział: PRZYGOTOWAWCZE I ROZBIÓRKOWE</t>
  </si>
  <si>
    <t>Tablice wg. SIWZ</t>
  </si>
  <si>
    <t>Razem dział: Tablice wg. SIWZ</t>
  </si>
  <si>
    <t>PODBUDOWY</t>
  </si>
  <si>
    <t>NAWIERZCHNIE</t>
  </si>
  <si>
    <t>ZBIORCZE ZESTAWIENIE KOSZTÓW</t>
  </si>
  <si>
    <t>Lp</t>
  </si>
  <si>
    <t xml:space="preserve">wartość </t>
  </si>
  <si>
    <t>VAT 23%</t>
  </si>
  <si>
    <t>RAZEM NETTO</t>
  </si>
  <si>
    <t>WARTOŚĆ BRUTTO</t>
  </si>
  <si>
    <t>1.</t>
  </si>
  <si>
    <t xml:space="preserve">Wykonanie wykopów </t>
  </si>
  <si>
    <t>Wywóz materiału z wykopu na legalne składowisko wraz z kosztami utylizacji/składowania</t>
  </si>
  <si>
    <t>VIII</t>
  </si>
  <si>
    <t>IX</t>
  </si>
  <si>
    <t>X</t>
  </si>
  <si>
    <t>4</t>
  </si>
  <si>
    <t>XI</t>
  </si>
  <si>
    <t>Roboty pomiarowe</t>
  </si>
  <si>
    <t>Zadanie</t>
  </si>
  <si>
    <t>szt.</t>
  </si>
  <si>
    <t>2.</t>
  </si>
  <si>
    <t xml:space="preserve">Modernizacja chodników i jezdni ul. Asesora w Gdańsku wraz z przebudową sieci wodociągowej w ul. Asesora Gdańsku </t>
  </si>
  <si>
    <t>00.00.00</t>
  </si>
  <si>
    <t>WYMAGANIA OGÓLNE</t>
  </si>
  <si>
    <t>Wykonanie i dostarczenie Zamawiającemu dokumentacji powykonawczej zgodnie z zapisami umowy</t>
  </si>
  <si>
    <t>Dostarczenie zamawiającemu zarejestrowanego w odpowiednim ośrodku ODGiK operatu geodezyjnego powykonawczego 4 egz. + wersja elektroniczna (wartość poycji nie mniejsza niż 8 000,00 zł netto)</t>
  </si>
  <si>
    <t>01.02.00</t>
  </si>
  <si>
    <t>ROBOTY PRZYGOTOWAWCZE</t>
  </si>
  <si>
    <t>01.02.04</t>
  </si>
  <si>
    <t>Rozbiórka konstrukcji istniejącego chodnika z płyt betonowych wraz z ułożeniem i przechowywaniem materiału do powtórnego wbudowania</t>
  </si>
  <si>
    <t>Rozebranie istniejącej konstrukcji nawierzchni (ok. 16cm betonu asfaltowego, ok. 29cm gruzu betonowego i kruszywa łamanego)</t>
  </si>
  <si>
    <t>Rozebranie nawierzchni wraz z konstrukcją parkingu z kostki betonowej wraz z ułożeniem i przechowywaniem materiału do powtórnego wbudowania</t>
  </si>
  <si>
    <t>Rozebranie nawierzchni zjazdów z betonu wraz z konstrukcją</t>
  </si>
  <si>
    <t xml:space="preserve">Rozebranie istniejących krawężników betonowych </t>
  </si>
  <si>
    <t>mb</t>
  </si>
  <si>
    <t>Razem dział: WYMAGANIA OGÓLNE</t>
  </si>
  <si>
    <t>Razem dział: ROBOTY PRZYGOTOWAWCZE</t>
  </si>
  <si>
    <t>01.03.00</t>
  </si>
  <si>
    <t>ROBOTY INSTALACYJNE</t>
  </si>
  <si>
    <t>01.03.05</t>
  </si>
  <si>
    <t>Budowa sieci wodociągowej Dn150 z rur i kształtek z żeliwa sferoidalnego w wykopie otwartym, wraz z niezbędnymi przełączeniami, płukaniem sieci, próbą szczelności, dezynfekcją, badaniami laboratoryjnymi próbek wody</t>
  </si>
  <si>
    <t>Budowa sieci wodociągowej Dn100 z rur i kształtek z żeliwa sferoidalnego w wykopie otwartym, wraz z niezbędnymi przełączeniami, płukaniem sieci, próbą szczelności, dezynfekcją, badaniami laboratoryjnymi próbek wody</t>
  </si>
  <si>
    <t>Budowa sieci wodociągowej Dn63 z rur i kształtek SDR 17 PE 100 w wykopie otwartym wraz z niezbędnymi przełączeniami, płukaniem sieci, próbą szczelności, dezynfekcją, badaniami laboratoryjnymi próbek wody</t>
  </si>
  <si>
    <t>Budowa sieci wodociągowej Dn40 z rur SDR 17 PE 100 w wykopie otwartym wraz z niezbędnymi przełączeniami, płukaniem sieci, próbą szczelności, dezynfekcją, badaniami laboratoryjnymi próbek wody</t>
  </si>
  <si>
    <t>Montaż rur dwudzielnych HDPE Dn110 na istniejących sieciach elektroenergetycznych i teletechnicznych</t>
  </si>
  <si>
    <t>Montaż zasuwy odcinającej PN10 Dn50, gwintowanej, klinowej, z miekkim doszczelnieniem, montowanej na nawiertkę</t>
  </si>
  <si>
    <t>Montaż zasuwy odcinającej PN16 Dn50, kołnierzowej, klinowej, z miekkim doszczelnieniem</t>
  </si>
  <si>
    <t>Montaż zasuwy odcinającej PN16 Dn100, kołnierzowej, klinowej, z miekkim doszczelnieniem</t>
  </si>
  <si>
    <t>Montaż zasuwy odcinającej PN16 Dn150, kołnierzowej, klinowej, z miekkim doszczelnieniem</t>
  </si>
  <si>
    <t>Montaż hydrantu podziemnego Dn80 wraz z armaturą odcinającą i kształtkami montażowymi</t>
  </si>
  <si>
    <t>Likwidacja poprzez rozbiórkę sieci wodociągowej przeznaczonej do wyłączenia z eksploatacji</t>
  </si>
  <si>
    <t>Likwidacja poprzez zamulenie sieci wodociągowej przeznaczonej do wyłączenia z eksploatacji</t>
  </si>
  <si>
    <t>Razem dział: ROBOTY INSTALACYJNE</t>
  </si>
  <si>
    <t>02.00.00</t>
  </si>
  <si>
    <t>02.00.01</t>
  </si>
  <si>
    <t>Wykonanie wykopów wraz z zabezpieczeniem ścian wykopów</t>
  </si>
  <si>
    <t>Wykonanie zasypania wykopów, wymianą gruntu, zagęszczenie gruntu</t>
  </si>
  <si>
    <t>04.00.00</t>
  </si>
  <si>
    <t>04.01.01</t>
  </si>
  <si>
    <t>Koryto wraz z profilowaniem i zagęszczaniem podłoża</t>
  </si>
  <si>
    <t>04.03.01</t>
  </si>
  <si>
    <t>Oczyszczenie i skropienie warstw konstrukcyjnych</t>
  </si>
  <si>
    <t>04.04.02</t>
  </si>
  <si>
    <t>04.05.01</t>
  </si>
  <si>
    <t>04.07.01</t>
  </si>
  <si>
    <t>Podbudowa z betonu asfaltowego AC 22P, gr. 7 cm</t>
  </si>
  <si>
    <t>Podbudowa z mieszanki związanej spoiwem hydraulicznym C5/6 - gr. 10 cm - jezdnia</t>
  </si>
  <si>
    <t>05.00.00</t>
  </si>
  <si>
    <t>05.03.05a</t>
  </si>
  <si>
    <t>Nawierzchnia ścieralna z betonu asfaltowego AC11S, gr. 4 cm</t>
  </si>
  <si>
    <t>05.03.05b</t>
  </si>
  <si>
    <t>Warstwa wiążąca z betonu asfaltowogo AC 16W, gr. 5 cm</t>
  </si>
  <si>
    <t>05.03.23a</t>
  </si>
  <si>
    <t>Nawierzchnia z kostki betonowej szarej 10x20x8 na podsypce cementowo-piaskowej gr. 3cm</t>
  </si>
  <si>
    <t>UWAGA: W cenach jednostkowych powyższych pozycji należy ująć koszty robót niewyszczególnionych i opłat dodatkowych (np. wyłączenia wody, badania bakteriologiczne wody, organizacja ruchu z zabezpieczeniem dojść i dojazdów do posesji, obsługa geodezyjna, rury osłonowe na istn. uzbrojeniu itp.) koniecznych do zrealizowania opisanego zakresu. Należy również uwzględnić roboty odtworzeniowe terenów zielonych i utwardzonych nie ujętych w projekcie na wykonanie nowych nawierzchni, a które będą wykorzystane (naruszone) w trakcie prowadzenia prac związanych z budową (np. praca sprzętu w miejscu pod zaplecze budowy). Należy również uwzględnić użycie materiałów, armatury potrzebnych do prowadzenia robót etapami tak, aby mieszkańcy byli pozbawiani dostaw wody w jak najmiejszym zakresie.</t>
  </si>
  <si>
    <t>Pozycje w Przedmiarze Robót opisują roboty objęte Umową w sposób skrócony. Opis ten nie zawiera pełnego opisu robót i metod wykonawczych podanych w Dokumentacji Projektowej i Specyfikacjach Technicznych, przy czym niezależnie od tego uważa się, że dana pozycja odpowiada pełnemu opisowi.</t>
  </si>
  <si>
    <t>Cena podana przez Wykonawcę w danej pozycji przedmiarowej jest ostateczna i wyklucza możliwość żądania dodatkowej zapłaty za wykonanie robót objętych tą pozycją. Uważa się, że ceny jednostkowe wprowadzone dla każdej pozycji pokrywają wszystko, co jest konieczne dla całkowitego i poprawnego wykonania robót.</t>
  </si>
  <si>
    <t>Modernizacja chodników i jezdni ul. Asesora w Gdańsku  - przebudowa sieci wodociągowej DN100 w ul. Astora</t>
  </si>
  <si>
    <t>Regulacja wysokościowa istn. zasuw wodociągowych</t>
  </si>
  <si>
    <t>Regulacja wysokościowa istn. studni kanalizacji sanitarnej</t>
  </si>
  <si>
    <t>XIV</t>
  </si>
  <si>
    <t>Razem dział: ROBOTY RÓŻNE</t>
  </si>
  <si>
    <t>Regulacja wysokościowa istn. studni telekomunikacyjnych</t>
  </si>
  <si>
    <t>ROBOTY RÓŻNE</t>
  </si>
  <si>
    <t>XIII</t>
  </si>
  <si>
    <t>Razem dział: ELEMENTY ULIC</t>
  </si>
  <si>
    <t xml:space="preserve">Ustawienie obrzeży betonowych 8x25 cm na ławie betonowej C12/15 </t>
  </si>
  <si>
    <t>Podbudowa zasadnicza z mieszanki kruszywa niezwiązanego C90/3- 0/31,5 - grubość warstwy po zagęszczeniu 20 cm</t>
  </si>
  <si>
    <t>Profilowanie i zagęszczanie podłoża pod warstwy konstrukcyjne nawierzchni</t>
  </si>
  <si>
    <t>Warstwa przeciwspękaniowa pod warstwy bitumiczne</t>
  </si>
  <si>
    <t>Oczyszczenie i skropienie nawierzchni bitumicznej</t>
  </si>
  <si>
    <t>Wywóz materiału z odhumusowania na legalne składowisko wraz z kosztami utylizacji/składowania</t>
  </si>
  <si>
    <t>Usunięcie warstwy ziemi urodzajnej o grubości 15 cm</t>
  </si>
  <si>
    <t>Wywóz materiału z rozbiórki samochodami samowyładowczymi na legalne składowisko lub składowisko GDZiZ wraz z kosztami utylizacji/składowania</t>
  </si>
  <si>
    <t>Rozbiórka istniejących obrzeży betonowych wraz z ławą betonową</t>
  </si>
  <si>
    <t>Frezowanie nawierzchni bitumicznej o średniej  gr.  5 cm (od 2 do 8 cm)</t>
  </si>
  <si>
    <t>Frezowanie nawierzchni bitumicznej o średniej  gr. 3 cm (od 1 do 4 cm)</t>
  </si>
  <si>
    <t xml:space="preserve">Rozebranie istniejącej nawierzchni bitumicznej o gr. 16 cm </t>
  </si>
  <si>
    <t>Rozebranie istniejącej podbudowy o grubości 29 cm - otwór 2 + próg zwalniający</t>
  </si>
  <si>
    <t>Rozebranie istniejącej podbudowy o grubości 17 cm - otwór 3 + próg zwalniający</t>
  </si>
  <si>
    <t>Rozebranie istniejącej podbudowy o grubości 19 cm - otwór 4 + próg zwalniający</t>
  </si>
  <si>
    <t>Rozebranie nawierzchni z kostki betonowej na podsypce cementowo-piaskowej</t>
  </si>
  <si>
    <t>Rozebranie nawierzchni z płytek betonowych 50x50x7 cm na podsypce cementowo-piaskowej</t>
  </si>
  <si>
    <t>Rozebranie nawierzchni z płytek betonowych 30x30x5 cm na podsypce cementowo-piaskowej</t>
  </si>
  <si>
    <t>Rozbiórka istniejącej nawierzchni z betonu o grubości 10 cm</t>
  </si>
  <si>
    <t>Rozbiórka istniejącej nawierzchni z kostki kamiennej na podsypce cementowo-piaskowej</t>
  </si>
  <si>
    <t>Rozbiórka istniejącej nawierzchni z płyt betonowych o gr 15 cm</t>
  </si>
  <si>
    <t>Rozbiórka istniejących krawężników, oporników wraz z ławą betonową</t>
  </si>
  <si>
    <t>JEZDNIA Z SMA (1)</t>
  </si>
  <si>
    <t>Warstwa ścieralna z SMA 11 o grubości 4 cm</t>
  </si>
  <si>
    <t>Razem dział: JEZDNIA Z SMA (1)</t>
  </si>
  <si>
    <t>JEZDNIA Z SMA (2)</t>
  </si>
  <si>
    <t>Podbudowa z kruszywa stabilizowanego cementem C3/4 gr. 30 cm</t>
  </si>
  <si>
    <t>Podbudowa zasadnicza mieszanka niezwiązana z kruszywa C90/3- 0/31,5 gr. 20 cm</t>
  </si>
  <si>
    <t>Warstwa wiążąca z betonu asfaltowego AC 16 W o średniej grubości  4 cm</t>
  </si>
  <si>
    <t>Skropienie nawierzchni bitumicznej</t>
  </si>
  <si>
    <t>Warstwa wiążąca z betonu asfaltowego AC 16 W o  grubości  4 cm</t>
  </si>
  <si>
    <t>Razem dział: JEZDNIA Z SMA (2)</t>
  </si>
  <si>
    <t>CHODNIK Z PŁYTEK BETONOWYCH 30X30X8 (4)</t>
  </si>
  <si>
    <t>Chodnik z płytek betonowych szarych 30x30x8 cm na podsypce cementowo-piaskowej</t>
  </si>
  <si>
    <t>Razem dział: CHODNIK Z PŁYTEK BETONOWYCH 30X30X8 (4)</t>
  </si>
  <si>
    <t>ZJAZDY Z PŁYTEK BETONOWYCH 30X30X8 (5)</t>
  </si>
  <si>
    <t>Zjazdy z płytek betonowych szarych 30x30x8 cm na podsypce cementowo-piaskowej</t>
  </si>
  <si>
    <t>Podbudowa zasadnicza mieszanka niezwiązana z kruszywa C90/3- 0/31,5 gr. 30 cm</t>
  </si>
  <si>
    <t>Razem dział: ZJAZDY Z PŁYTEK BETONOWYCH 30X30X8 (5)</t>
  </si>
  <si>
    <t>OPASKA Z PŁYTEK BETONOWYCH 30X30X8 (6)</t>
  </si>
  <si>
    <t>Razem dział: OPASKA Z PŁYTEK BETONOWYCH 30X30X8 (6)</t>
  </si>
  <si>
    <t>CHODNIK Z PŁYTEK OSTRZEGAWCZYCH/KIERUNKOWYCH 40X40X8 (7)</t>
  </si>
  <si>
    <t>Nawierzchnie z płytki ostrzegawczej/kierunkowej koloru zółtego 40x40 grubość 8 cm na podsypce cementowo-piaskowej</t>
  </si>
  <si>
    <t>Razem dział: CHODNIK Z PŁYTEK OSTRZEGAWCZYCH/KIERUNKOWYCH 40X40X8 (7)</t>
  </si>
  <si>
    <t>PROGI ZWALNIAJĄCE Z KOSTKI BETONOWEJ SZAREJ</t>
  </si>
  <si>
    <t>Podbudowa zasadnicza z mieszanki kruszywa niezwiązanego C90/3- 0/31,5 - grubość warstwy po zagęszczeniu 24 cm</t>
  </si>
  <si>
    <t>Nawierzchnia z kostki betonowej 10x20x8 szarej na podsypce cementowo-piaskowej</t>
  </si>
  <si>
    <t>Ustawienie krawężników betonowych 15x30 cm na ławie betonowej C12/15</t>
  </si>
  <si>
    <t>Ustawienie krawężników betonowych 15x22 cm na ławie betonowej C12/15</t>
  </si>
  <si>
    <t>Ustawienie oporników betonowych 12x25 cm na ławie betonowej C12/15</t>
  </si>
  <si>
    <t>Wyniesione przejście dla pieszych z elementów prefabrykowanych segmentowych o wym. 0,5x1 m i wysokości 0-10 cm</t>
  </si>
  <si>
    <t>Regulacja wysokościowa istn. zasuw gazowych</t>
  </si>
  <si>
    <t>Regulacja wysokościowa istn. hydrantów</t>
  </si>
  <si>
    <t>Studzienki ściekowe z gotowych elementów betonowe o śr. 500 mm z osadnikiem bez syfonu - wraz z wymianą krat wpustowych</t>
  </si>
  <si>
    <t>JEZDNIA Z SMA (3)</t>
  </si>
  <si>
    <t>Razem dział: JEZDNIA Z SMA (3)</t>
  </si>
  <si>
    <t>Nawierzchnia z kostki betonowej 10x20x8  na podsypce cementowo-piaskowej - do przełożenia</t>
  </si>
  <si>
    <t>Ściek uliczny z kostki betonowej 10x20x8 grafitowej na podsypce cementowo-piaskowej</t>
  </si>
  <si>
    <t>NAWIERZCHNIE Z KOSTKI BETONOWEJ</t>
  </si>
  <si>
    <t>Razem dział: NAWIERZCHNIE Z KOSTKI BETONOWEJ</t>
  </si>
  <si>
    <t>Modernizacja chodników i jezdni ul. Asesora w Gdańsku wraz z przebudową sieci wodociągowej w ul. Asesora Gdańsku - branża drogowa</t>
  </si>
  <si>
    <t>Razem dział: PROGI ZWALNIAJĄCE Z KOSTKI BETONOWEJ SZAREJ</t>
  </si>
  <si>
    <t>Podbudowa z mieszanki niezwiązanej C90/3 - gr. 20 cm - jezdnia</t>
  </si>
  <si>
    <t>Podbudowa z mieszanki niezwiązanej C90/3- gr. 25 cm - parkingi</t>
  </si>
  <si>
    <t>Razem dział: NAWIERZCHNIE</t>
  </si>
  <si>
    <t>Razem dział: PODBUDOWY</t>
  </si>
  <si>
    <t>29a</t>
  </si>
  <si>
    <t>29b</t>
  </si>
  <si>
    <t xml:space="preserve">Cięcia redukcyjne drzew ( 27 szt.) </t>
  </si>
  <si>
    <t>64a</t>
  </si>
  <si>
    <r>
      <rPr>
        <b/>
        <sz val="10"/>
        <color rgb="FFFF0000"/>
        <rFont val="Arial"/>
        <family val="2"/>
        <charset val="238"/>
      </rPr>
      <t>ZAMIENNY</t>
    </r>
    <r>
      <rPr>
        <b/>
        <sz val="10"/>
        <color theme="1"/>
        <rFont val="Arial"/>
        <family val="2"/>
        <charset val="238"/>
      </rPr>
      <t xml:space="preserve"> KOSZTORYS OFERTOWY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</si>
</sst>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1"/>
      <color indexed="64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2"/>
      <color indexed="64"/>
      <name val="Arial"/>
      <family val="2"/>
      <charset val="238"/>
    </font>
    <font>
      <b/>
      <sz val="9"/>
      <color indexed="64"/>
      <name val="Arial"/>
      <family val="2"/>
      <charset val="238"/>
    </font>
    <font>
      <sz val="9"/>
      <color indexed="64"/>
      <name val="Arial"/>
      <family val="2"/>
      <charset val="238"/>
    </font>
    <font>
      <b/>
      <u/>
      <sz val="12"/>
      <color indexed="64"/>
      <name val="Arial"/>
      <family val="2"/>
      <charset val="238"/>
    </font>
    <font>
      <sz val="8"/>
      <name val="Arial"/>
      <family val="2"/>
      <charset val="238"/>
    </font>
    <font>
      <sz val="10"/>
      <color indexed="64"/>
      <name val="Arial"/>
      <family val="2"/>
      <charset val="238"/>
    </font>
    <font>
      <sz val="10"/>
      <color rgb="FF000000"/>
      <name val="Times New Roman"/>
      <charset val="204"/>
    </font>
    <font>
      <sz val="9"/>
      <color indexed="8"/>
      <name val="Open Sans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5" fillId="0" borderId="0"/>
    <xf numFmtId="0" fontId="16" fillId="0" borderId="0"/>
  </cellStyleXfs>
  <cellXfs count="132">
    <xf numFmtId="0" fontId="0" fillId="0" borderId="0" xfId="0" applyNumberFormat="1" applyFont="1" applyFill="1" applyBorder="1" applyAlignment="1" applyProtection="1">
      <alignment vertical="top"/>
    </xf>
    <xf numFmtId="0" fontId="3" fillId="0" borderId="1" xfId="2" applyNumberFormat="1" applyFont="1" applyFill="1" applyBorder="1" applyAlignment="1" applyProtection="1">
      <alignment vertical="center" wrapText="1"/>
    </xf>
    <xf numFmtId="0" fontId="4" fillId="0" borderId="1" xfId="2" applyNumberFormat="1" applyFont="1" applyFill="1" applyBorder="1" applyAlignment="1" applyProtection="1">
      <alignment vertical="center" wrapText="1"/>
    </xf>
    <xf numFmtId="43" fontId="3" fillId="0" borderId="1" xfId="1" applyFont="1" applyFill="1" applyBorder="1" applyAlignment="1" applyProtection="1">
      <alignment horizontal="center" vertical="center"/>
    </xf>
    <xf numFmtId="0" fontId="4" fillId="0" borderId="8" xfId="2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4" fontId="0" fillId="0" borderId="0" xfId="0" applyNumberForma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top"/>
    </xf>
    <xf numFmtId="4" fontId="7" fillId="0" borderId="0" xfId="0" applyNumberFormat="1" applyFont="1" applyFill="1" applyBorder="1" applyAlignment="1" applyProtection="1">
      <alignment vertical="top"/>
    </xf>
    <xf numFmtId="0" fontId="3" fillId="0" borderId="0" xfId="2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vertical="center" wrapText="1"/>
    </xf>
    <xf numFmtId="43" fontId="3" fillId="0" borderId="0" xfId="1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center" vertical="center"/>
    </xf>
    <xf numFmtId="0" fontId="14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vertical="top"/>
    </xf>
    <xf numFmtId="49" fontId="5" fillId="0" borderId="10" xfId="2" applyNumberFormat="1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center" vertical="center" wrapText="1"/>
    </xf>
    <xf numFmtId="49" fontId="5" fillId="0" borderId="11" xfId="2" applyNumberFormat="1" applyFont="1" applyBorder="1" applyAlignment="1" applyProtection="1">
      <alignment horizontal="center" vertical="center" wrapText="1"/>
    </xf>
    <xf numFmtId="0" fontId="5" fillId="0" borderId="12" xfId="2" applyFont="1" applyBorder="1" applyAlignment="1" applyProtection="1">
      <alignment horizontal="center" vertical="center"/>
    </xf>
    <xf numFmtId="1" fontId="4" fillId="0" borderId="7" xfId="2" applyNumberFormat="1" applyFont="1" applyFill="1" applyBorder="1" applyAlignment="1" applyProtection="1">
      <alignment horizontal="center" vertical="center"/>
    </xf>
    <xf numFmtId="43" fontId="4" fillId="0" borderId="8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/>
      <protection locked="0"/>
    </xf>
    <xf numFmtId="4" fontId="3" fillId="0" borderId="6" xfId="1" applyNumberFormat="1" applyFont="1" applyFill="1" applyBorder="1" applyAlignment="1" applyProtection="1">
      <alignment horizontal="center" vertical="center"/>
    </xf>
    <xf numFmtId="0" fontId="3" fillId="0" borderId="5" xfId="2" applyNumberFormat="1" applyFont="1" applyFill="1" applyBorder="1" applyAlignment="1" applyProtection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4" fontId="4" fillId="0" borderId="6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3" fontId="5" fillId="0" borderId="0" xfId="1" applyFont="1" applyAlignment="1" applyProtection="1">
      <alignment horizontal="center" vertical="center"/>
    </xf>
    <xf numFmtId="49" fontId="6" fillId="0" borderId="2" xfId="2" applyNumberFormat="1" applyFont="1" applyBorder="1" applyAlignment="1" applyProtection="1">
      <alignment horizontal="center" vertical="center" wrapText="1"/>
    </xf>
    <xf numFmtId="0" fontId="6" fillId="0" borderId="3" xfId="2" applyFont="1" applyBorder="1" applyAlignment="1" applyProtection="1">
      <alignment horizontal="center" vertical="center" wrapText="1"/>
    </xf>
    <xf numFmtId="43" fontId="6" fillId="0" borderId="3" xfId="1" applyFont="1" applyBorder="1" applyAlignment="1" applyProtection="1">
      <alignment horizontal="center" vertical="center" wrapText="1"/>
    </xf>
    <xf numFmtId="43" fontId="6" fillId="0" borderId="3" xfId="1" applyFont="1" applyBorder="1" applyAlignment="1" applyProtection="1">
      <alignment horizontal="center" vertical="center"/>
    </xf>
    <xf numFmtId="4" fontId="6" fillId="0" borderId="4" xfId="1" applyNumberFormat="1" applyFont="1" applyBorder="1" applyAlignment="1" applyProtection="1">
      <alignment horizontal="center" vertical="center" wrapText="1"/>
    </xf>
    <xf numFmtId="43" fontId="5" fillId="0" borderId="11" xfId="1" applyFont="1" applyBorder="1" applyAlignment="1" applyProtection="1">
      <alignment horizontal="center" vertical="center" wrapText="1"/>
    </xf>
    <xf numFmtId="43" fontId="4" fillId="0" borderId="8" xfId="1" applyFont="1" applyFill="1" applyBorder="1" applyAlignment="1" applyProtection="1">
      <alignment vertical="center"/>
    </xf>
    <xf numFmtId="0" fontId="3" fillId="0" borderId="13" xfId="2" applyNumberFormat="1" applyFont="1" applyFill="1" applyBorder="1" applyAlignment="1" applyProtection="1">
      <alignment vertical="top"/>
    </xf>
    <xf numFmtId="4" fontId="4" fillId="0" borderId="17" xfId="1" applyNumberFormat="1" applyFont="1" applyFill="1" applyBorder="1" applyAlignment="1" applyProtection="1">
      <alignment horizontal="center" vertical="center"/>
    </xf>
    <xf numFmtId="43" fontId="3" fillId="0" borderId="0" xfId="1" applyFont="1" applyFill="1" applyBorder="1" applyAlignment="1" applyProtection="1">
      <alignment vertical="center"/>
    </xf>
    <xf numFmtId="43" fontId="3" fillId="0" borderId="1" xfId="1" applyFont="1" applyFill="1" applyBorder="1" applyAlignment="1" applyProtection="1">
      <alignment horizontal="right" vertical="center" wrapText="1"/>
    </xf>
    <xf numFmtId="43" fontId="4" fillId="0" borderId="1" xfId="1" applyFont="1" applyFill="1" applyBorder="1" applyAlignment="1" applyProtection="1">
      <alignment horizontal="right" vertical="center" wrapText="1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49" fontId="6" fillId="0" borderId="18" xfId="2" applyNumberFormat="1" applyFont="1" applyBorder="1" applyAlignment="1" applyProtection="1">
      <alignment horizontal="center" vertical="center" wrapText="1"/>
    </xf>
    <xf numFmtId="49" fontId="5" fillId="0" borderId="19" xfId="2" applyNumberFormat="1" applyFont="1" applyBorder="1" applyAlignment="1" applyProtection="1">
      <alignment horizontal="center" vertical="center" wrapText="1"/>
    </xf>
    <xf numFmtId="1" fontId="4" fillId="0" borderId="20" xfId="2" applyNumberFormat="1" applyFont="1" applyFill="1" applyBorder="1" applyAlignment="1" applyProtection="1">
      <alignment horizontal="center" vertical="center"/>
    </xf>
    <xf numFmtId="0" fontId="3" fillId="0" borderId="21" xfId="2" applyNumberFormat="1" applyFont="1" applyFill="1" applyBorder="1" applyAlignment="1" applyProtection="1">
      <alignment horizontal="center" vertical="center" wrapText="1"/>
    </xf>
    <xf numFmtId="0" fontId="3" fillId="0" borderId="21" xfId="2" applyNumberFormat="1" applyFont="1" applyFill="1" applyBorder="1" applyAlignment="1" applyProtection="1">
      <alignment horizontal="center" vertical="center"/>
    </xf>
    <xf numFmtId="4" fontId="4" fillId="0" borderId="4" xfId="1" applyNumberFormat="1" applyFont="1" applyFill="1" applyBorder="1" applyAlignment="1" applyProtection="1">
      <alignment horizontal="center" vertical="center"/>
    </xf>
    <xf numFmtId="4" fontId="4" fillId="0" borderId="3" xfId="1" applyNumberFormat="1" applyFont="1" applyFill="1" applyBorder="1" applyAlignment="1" applyProtection="1">
      <alignment horizontal="center" vertical="center"/>
    </xf>
    <xf numFmtId="4" fontId="4" fillId="0" borderId="18" xfId="1" applyNumberFormat="1" applyFont="1" applyFill="1" applyBorder="1" applyAlignment="1" applyProtection="1">
      <alignment horizontal="center" vertical="center"/>
    </xf>
    <xf numFmtId="0" fontId="3" fillId="0" borderId="0" xfId="2">
      <alignment vertical="top"/>
    </xf>
    <xf numFmtId="4" fontId="3" fillId="0" borderId="0" xfId="1" applyNumberFormat="1" applyAlignment="1">
      <alignment horizontal="center" vertical="center"/>
    </xf>
    <xf numFmtId="43" fontId="3" fillId="0" borderId="0" xfId="1" applyAlignment="1">
      <alignment horizontal="center" vertical="center"/>
    </xf>
    <xf numFmtId="2" fontId="3" fillId="0" borderId="0" xfId="1" applyNumberFormat="1" applyAlignment="1">
      <alignment vertical="center"/>
    </xf>
    <xf numFmtId="0" fontId="3" fillId="0" borderId="0" xfId="2" applyAlignment="1">
      <alignment vertical="center" wrapText="1"/>
    </xf>
    <xf numFmtId="0" fontId="3" fillId="0" borderId="0" xfId="2" applyAlignment="1">
      <alignment horizontal="center" vertical="center"/>
    </xf>
    <xf numFmtId="0" fontId="14" fillId="0" borderId="0" xfId="2" applyFont="1" applyAlignment="1"/>
    <xf numFmtId="4" fontId="4" fillId="0" borderId="17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6" xfId="1" applyNumberFormat="1" applyBorder="1" applyAlignment="1">
      <alignment horizontal="center" vertical="center"/>
    </xf>
    <xf numFmtId="43" fontId="3" fillId="2" borderId="1" xfId="1" applyFill="1" applyBorder="1" applyAlignment="1" applyProtection="1">
      <alignment horizontal="center" vertical="center"/>
      <protection locked="0"/>
    </xf>
    <xf numFmtId="2" fontId="3" fillId="0" borderId="1" xfId="1" applyNumberFormat="1" applyBorder="1" applyAlignment="1">
      <alignment vertical="center"/>
    </xf>
    <xf numFmtId="43" fontId="3" fillId="0" borderId="1" xfId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3" fillId="0" borderId="5" xfId="2" applyBorder="1" applyAlignment="1">
      <alignment horizontal="center" vertical="center"/>
    </xf>
    <xf numFmtId="0" fontId="3" fillId="0" borderId="1" xfId="2" applyBorder="1" applyAlignment="1">
      <alignment vertical="center" wrapText="1"/>
    </xf>
    <xf numFmtId="0" fontId="3" fillId="0" borderId="5" xfId="2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/>
    </xf>
    <xf numFmtId="1" fontId="4" fillId="0" borderId="5" xfId="2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4" fontId="4" fillId="0" borderId="9" xfId="1" applyNumberFormat="1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2" fontId="4" fillId="0" borderId="8" xfId="1" applyNumberFormat="1" applyFont="1" applyBorder="1" applyAlignment="1">
      <alignment vertical="center"/>
    </xf>
    <xf numFmtId="0" fontId="4" fillId="0" borderId="8" xfId="2" applyFont="1" applyBorder="1" applyAlignment="1">
      <alignment vertical="center" wrapText="1"/>
    </xf>
    <xf numFmtId="1" fontId="4" fillId="0" borderId="7" xfId="2" applyNumberFormat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49" fontId="5" fillId="0" borderId="10" xfId="2" applyNumberFormat="1" applyFont="1" applyBorder="1" applyAlignment="1">
      <alignment horizontal="center" vertical="center" wrapText="1"/>
    </xf>
    <xf numFmtId="4" fontId="18" fillId="0" borderId="4" xfId="1" applyNumberFormat="1" applyFont="1" applyBorder="1" applyAlignment="1">
      <alignment horizontal="center" vertical="center" wrapText="1"/>
    </xf>
    <xf numFmtId="43" fontId="18" fillId="0" borderId="3" xfId="1" applyFont="1" applyBorder="1" applyAlignment="1">
      <alignment horizontal="center" vertical="center" wrapText="1"/>
    </xf>
    <xf numFmtId="2" fontId="18" fillId="0" borderId="3" xfId="1" applyNumberFormat="1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49" fontId="18" fillId="0" borderId="2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9" fillId="0" borderId="5" xfId="2" applyFont="1" applyBorder="1" applyAlignment="1">
      <alignment horizontal="center" vertical="center" wrapText="1"/>
    </xf>
    <xf numFmtId="0" fontId="19" fillId="0" borderId="1" xfId="2" applyFont="1" applyBorder="1" applyAlignment="1">
      <alignment vertical="center" wrapText="1"/>
    </xf>
    <xf numFmtId="43" fontId="19" fillId="0" borderId="1" xfId="1" applyFont="1" applyBorder="1" applyAlignment="1">
      <alignment horizontal="center" vertical="center"/>
    </xf>
    <xf numFmtId="2" fontId="19" fillId="0" borderId="1" xfId="1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0" fontId="6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6" fillId="0" borderId="14" xfId="0" applyFont="1" applyBorder="1" applyAlignment="1" applyProtection="1">
      <alignment horizontal="right" vertical="center" wrapText="1"/>
    </xf>
    <xf numFmtId="0" fontId="6" fillId="0" borderId="15" xfId="0" applyFont="1" applyBorder="1" applyAlignment="1" applyProtection="1">
      <alignment horizontal="right" vertical="center" wrapText="1"/>
    </xf>
    <xf numFmtId="0" fontId="6" fillId="0" borderId="16" xfId="0" applyFont="1" applyBorder="1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top" wrapText="1"/>
    </xf>
  </cellXfs>
  <cellStyles count="9">
    <cellStyle name="Dziesiętny" xfId="1" builtinId="3"/>
    <cellStyle name="Dziesiętny 2" xfId="4" xr:uid="{00000000-0005-0000-0000-000001000000}"/>
    <cellStyle name="Dziesiętny 3" xfId="6" xr:uid="{00000000-0005-0000-0000-000002000000}"/>
    <cellStyle name="Normalny" xfId="0" builtinId="0"/>
    <cellStyle name="Normalny 2" xfId="2" xr:uid="{00000000-0005-0000-0000-000004000000}"/>
    <cellStyle name="Normalny 3" xfId="3" xr:uid="{00000000-0005-0000-0000-000005000000}"/>
    <cellStyle name="Normalny 4" xfId="5" xr:uid="{00000000-0005-0000-0000-000006000000}"/>
    <cellStyle name="Normalny 5" xfId="7" xr:uid="{7FD1CD92-0D88-4B99-A81D-68CA7F31ACC6}"/>
    <cellStyle name="Normalny 6" xfId="8" xr:uid="{2151DAAD-0190-4721-BA25-88F43E586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E6A0-93B9-4440-AF41-C604A2891A68}">
  <dimension ref="B3:D15"/>
  <sheetViews>
    <sheetView showZeros="0" tabSelected="1" view="pageBreakPreview" zoomScaleNormal="100" zoomScaleSheetLayoutView="100" workbookViewId="0">
      <selection activeCell="D8" sqref="D8"/>
    </sheetView>
  </sheetViews>
  <sheetFormatPr defaultRowHeight="12.75" x14ac:dyDescent="0.2"/>
  <cols>
    <col min="1" max="1" width="2.28515625" style="5" customWidth="1"/>
    <col min="2" max="2" width="8.28515625" style="5" customWidth="1"/>
    <col min="3" max="3" width="51" style="21" customWidth="1"/>
    <col min="4" max="4" width="19.7109375" style="22" customWidth="1"/>
    <col min="5" max="16384" width="9.140625" style="5"/>
  </cols>
  <sheetData>
    <row r="3" spans="2:4" ht="15" x14ac:dyDescent="0.25">
      <c r="B3" s="114" t="s">
        <v>28</v>
      </c>
      <c r="C3" s="114"/>
      <c r="D3" s="114"/>
    </row>
    <row r="4" spans="2:4" x14ac:dyDescent="0.2">
      <c r="B4" s="6"/>
      <c r="C4" s="7"/>
      <c r="D4" s="8"/>
    </row>
    <row r="5" spans="2:4" ht="47.25" customHeight="1" x14ac:dyDescent="0.2">
      <c r="B5" s="115" t="s">
        <v>46</v>
      </c>
      <c r="C5" s="116"/>
      <c r="D5" s="116"/>
    </row>
    <row r="6" spans="2:4" ht="10.5" customHeight="1" x14ac:dyDescent="0.25">
      <c r="B6" s="9"/>
      <c r="C6" s="10"/>
      <c r="D6" s="11"/>
    </row>
    <row r="7" spans="2:4" ht="24.95" customHeight="1" x14ac:dyDescent="0.2">
      <c r="B7" s="12" t="s">
        <v>29</v>
      </c>
      <c r="C7" s="13" t="s">
        <v>43</v>
      </c>
      <c r="D7" s="14" t="s">
        <v>30</v>
      </c>
    </row>
    <row r="8" spans="2:4" ht="45" customHeight="1" x14ac:dyDescent="0.2">
      <c r="B8" s="15" t="s">
        <v>34</v>
      </c>
      <c r="C8" s="42" t="str">
        <f>'ul. Asesora'!B3</f>
        <v>Modernizacja chodników i jezdni ul. Asesora w Gdańsku wraz z przebudową sieci wodociągowej w ul. Asesora Gdańsku - branża drogowa</v>
      </c>
      <c r="D8" s="16">
        <f>'ul. Asesora'!G103</f>
        <v>0</v>
      </c>
    </row>
    <row r="9" spans="2:4" ht="48" customHeight="1" x14ac:dyDescent="0.2">
      <c r="B9" s="15" t="s">
        <v>45</v>
      </c>
      <c r="C9" s="42" t="str">
        <f>'ul.Astora - wodociąg'!B3</f>
        <v>Modernizacja chodników i jezdni ul. Asesora w Gdańsku  - przebudowa sieci wodociągowej DN100 w ul. Astora</v>
      </c>
      <c r="D9" s="16">
        <f>'ul.Astora - wodociąg'!H49</f>
        <v>0</v>
      </c>
    </row>
    <row r="10" spans="2:4" ht="24.95" customHeight="1" x14ac:dyDescent="0.2">
      <c r="B10" s="117" t="s">
        <v>32</v>
      </c>
      <c r="C10" s="117"/>
      <c r="D10" s="17">
        <f>SUM(D8:D9)</f>
        <v>0</v>
      </c>
    </row>
    <row r="11" spans="2:4" ht="24.95" customHeight="1" x14ac:dyDescent="0.2">
      <c r="B11" s="117" t="s">
        <v>31</v>
      </c>
      <c r="C11" s="117"/>
      <c r="D11" s="17">
        <f>ROUND(D10*0.23,2)</f>
        <v>0</v>
      </c>
    </row>
    <row r="12" spans="2:4" ht="24.95" customHeight="1" x14ac:dyDescent="0.2">
      <c r="B12" s="118" t="s">
        <v>33</v>
      </c>
      <c r="C12" s="118"/>
      <c r="D12" s="18">
        <f>D10+D11</f>
        <v>0</v>
      </c>
    </row>
    <row r="13" spans="2:4" ht="24.95" customHeight="1" x14ac:dyDescent="0.2">
      <c r="B13" s="19"/>
      <c r="C13" s="19"/>
      <c r="D13" s="20"/>
    </row>
    <row r="14" spans="2:4" ht="24.95" customHeight="1" x14ac:dyDescent="0.2"/>
    <row r="15" spans="2:4" s="21" customFormat="1" x14ac:dyDescent="0.2">
      <c r="B15" s="27"/>
      <c r="D15" s="22"/>
    </row>
  </sheetData>
  <sheetProtection algorithmName="SHA-512" hashValue="cf5n89BaO1xA+5yGd72cuz1Ds9o31zxv3d3nRRL0rNf3An49E8C7TXWEjJKJtzicRMxKcRDYZyO7O6n4ollD8g==" saltValue="2llfaVfRLBXGbd4nmkicDw==" spinCount="100000" sheet="1" objects="1" scenarios="1" selectLockedCells="1" selectUnlockedCells="1"/>
  <mergeCells count="5">
    <mergeCell ref="B3:D3"/>
    <mergeCell ref="B5:D5"/>
    <mergeCell ref="B10:C10"/>
    <mergeCell ref="B11:C11"/>
    <mergeCell ref="B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1E85-FBFA-4806-AFD2-D0780511A3BB}">
  <dimension ref="B2:H107"/>
  <sheetViews>
    <sheetView showZeros="0" view="pageBreakPreview" topLeftCell="A91" zoomScale="70" zoomScaleNormal="85" zoomScaleSheetLayoutView="70" workbookViewId="0">
      <selection activeCell="F101" sqref="F101"/>
    </sheetView>
  </sheetViews>
  <sheetFormatPr defaultRowHeight="12.75" x14ac:dyDescent="0.2"/>
  <cols>
    <col min="1" max="1" width="9.140625" style="66"/>
    <col min="2" max="2" width="5" style="71" customWidth="1"/>
    <col min="3" max="3" width="65" style="70" customWidth="1"/>
    <col min="4" max="4" width="13" style="68" customWidth="1"/>
    <col min="5" max="5" width="14.140625" style="69" customWidth="1"/>
    <col min="6" max="6" width="15.85546875" style="68" customWidth="1"/>
    <col min="7" max="7" width="16.42578125" style="67" customWidth="1"/>
    <col min="8" max="16384" width="9.140625" style="66"/>
  </cols>
  <sheetData>
    <row r="2" spans="2:8" ht="30" customHeight="1" x14ac:dyDescent="0.2">
      <c r="B2" s="119" t="s">
        <v>181</v>
      </c>
      <c r="C2" s="119"/>
      <c r="D2" s="119"/>
      <c r="E2" s="119"/>
      <c r="F2" s="119"/>
      <c r="G2" s="119"/>
      <c r="H2" s="119"/>
    </row>
    <row r="3" spans="2:8" ht="36.75" customHeight="1" x14ac:dyDescent="0.2">
      <c r="B3" s="120" t="s">
        <v>171</v>
      </c>
      <c r="C3" s="121"/>
      <c r="D3" s="121"/>
      <c r="E3" s="121"/>
      <c r="F3" s="121"/>
      <c r="G3" s="121"/>
    </row>
    <row r="4" spans="2:8" ht="30" customHeight="1" thickBot="1" x14ac:dyDescent="0.25">
      <c r="B4" s="109"/>
      <c r="C4" s="109"/>
      <c r="D4" s="109"/>
      <c r="E4" s="109"/>
      <c r="F4" s="109"/>
      <c r="G4" s="109"/>
    </row>
    <row r="5" spans="2:8" ht="36" x14ac:dyDescent="0.2">
      <c r="B5" s="108" t="s">
        <v>0</v>
      </c>
      <c r="C5" s="107" t="s">
        <v>1</v>
      </c>
      <c r="D5" s="105" t="s">
        <v>5</v>
      </c>
      <c r="E5" s="106" t="s">
        <v>3</v>
      </c>
      <c r="F5" s="105" t="s">
        <v>6</v>
      </c>
      <c r="G5" s="104" t="s">
        <v>7</v>
      </c>
    </row>
    <row r="6" spans="2:8" ht="15" customHeight="1" thickBot="1" x14ac:dyDescent="0.25">
      <c r="B6" s="103">
        <v>1</v>
      </c>
      <c r="C6" s="102">
        <v>2</v>
      </c>
      <c r="D6" s="101">
        <v>3</v>
      </c>
      <c r="E6" s="102">
        <v>4</v>
      </c>
      <c r="F6" s="101">
        <v>5</v>
      </c>
      <c r="G6" s="100">
        <v>6</v>
      </c>
    </row>
    <row r="7" spans="2:8" ht="35.1" customHeight="1" x14ac:dyDescent="0.2">
      <c r="B7" s="99" t="s">
        <v>10</v>
      </c>
      <c r="C7" s="98" t="s">
        <v>22</v>
      </c>
      <c r="D7" s="96"/>
      <c r="E7" s="97"/>
      <c r="F7" s="96"/>
      <c r="G7" s="95"/>
    </row>
    <row r="8" spans="2:8" ht="35.1" customHeight="1" x14ac:dyDescent="0.2">
      <c r="B8" s="89">
        <v>1</v>
      </c>
      <c r="C8" s="88" t="s">
        <v>42</v>
      </c>
      <c r="D8" s="82" t="s">
        <v>2</v>
      </c>
      <c r="E8" s="92">
        <v>0.37</v>
      </c>
      <c r="F8" s="80"/>
      <c r="G8" s="79">
        <f>ROUND(F8*E8,2)</f>
        <v>0</v>
      </c>
    </row>
    <row r="9" spans="2:8" ht="37.5" customHeight="1" x14ac:dyDescent="0.2">
      <c r="B9" s="89">
        <v>2</v>
      </c>
      <c r="C9" s="88" t="s">
        <v>120</v>
      </c>
      <c r="D9" s="93" t="s">
        <v>9</v>
      </c>
      <c r="E9" s="92">
        <v>1672.5</v>
      </c>
      <c r="F9" s="80"/>
      <c r="G9" s="79">
        <f t="shared" ref="G9:G23" si="0">ROUND(F9*E9,2)</f>
        <v>0</v>
      </c>
    </row>
    <row r="10" spans="2:8" ht="37.5" customHeight="1" x14ac:dyDescent="0.2">
      <c r="B10" s="89">
        <v>3</v>
      </c>
      <c r="C10" s="88" t="s">
        <v>121</v>
      </c>
      <c r="D10" s="93" t="s">
        <v>9</v>
      </c>
      <c r="E10" s="92">
        <v>71</v>
      </c>
      <c r="F10" s="80"/>
      <c r="G10" s="79">
        <f t="shared" si="0"/>
        <v>0</v>
      </c>
    </row>
    <row r="11" spans="2:8" ht="37.5" customHeight="1" x14ac:dyDescent="0.2">
      <c r="B11" s="89">
        <v>4</v>
      </c>
      <c r="C11" s="88" t="s">
        <v>122</v>
      </c>
      <c r="D11" s="93" t="s">
        <v>9</v>
      </c>
      <c r="E11" s="92">
        <f>75.5+395+142</f>
        <v>612.5</v>
      </c>
      <c r="F11" s="80"/>
      <c r="G11" s="79">
        <f t="shared" si="0"/>
        <v>0</v>
      </c>
    </row>
    <row r="12" spans="2:8" ht="37.5" customHeight="1" x14ac:dyDescent="0.2">
      <c r="B12" s="89">
        <v>5</v>
      </c>
      <c r="C12" s="88" t="s">
        <v>123</v>
      </c>
      <c r="D12" s="93" t="s">
        <v>9</v>
      </c>
      <c r="E12" s="92">
        <v>75.5</v>
      </c>
      <c r="F12" s="80"/>
      <c r="G12" s="79">
        <f t="shared" si="0"/>
        <v>0</v>
      </c>
    </row>
    <row r="13" spans="2:8" ht="37.5" customHeight="1" x14ac:dyDescent="0.2">
      <c r="B13" s="89">
        <v>6</v>
      </c>
      <c r="C13" s="88" t="s">
        <v>124</v>
      </c>
      <c r="D13" s="93" t="s">
        <v>9</v>
      </c>
      <c r="E13" s="92">
        <v>395</v>
      </c>
      <c r="F13" s="80"/>
      <c r="G13" s="79">
        <f t="shared" si="0"/>
        <v>0</v>
      </c>
    </row>
    <row r="14" spans="2:8" ht="37.5" customHeight="1" x14ac:dyDescent="0.2">
      <c r="B14" s="89">
        <v>7</v>
      </c>
      <c r="C14" s="88" t="s">
        <v>125</v>
      </c>
      <c r="D14" s="93" t="s">
        <v>9</v>
      </c>
      <c r="E14" s="92">
        <v>142</v>
      </c>
      <c r="F14" s="80"/>
      <c r="G14" s="79">
        <f t="shared" si="0"/>
        <v>0</v>
      </c>
    </row>
    <row r="15" spans="2:8" ht="42" customHeight="1" x14ac:dyDescent="0.2">
      <c r="B15" s="89">
        <v>8</v>
      </c>
      <c r="C15" s="88" t="s">
        <v>126</v>
      </c>
      <c r="D15" s="93" t="s">
        <v>9</v>
      </c>
      <c r="E15" s="92">
        <v>245.5</v>
      </c>
      <c r="F15" s="80"/>
      <c r="G15" s="79">
        <f t="shared" si="0"/>
        <v>0</v>
      </c>
    </row>
    <row r="16" spans="2:8" ht="41.25" customHeight="1" x14ac:dyDescent="0.2">
      <c r="B16" s="89">
        <v>9</v>
      </c>
      <c r="C16" s="88" t="s">
        <v>127</v>
      </c>
      <c r="D16" s="93" t="s">
        <v>9</v>
      </c>
      <c r="E16" s="92">
        <v>613.5</v>
      </c>
      <c r="F16" s="80"/>
      <c r="G16" s="79">
        <f t="shared" si="0"/>
        <v>0</v>
      </c>
    </row>
    <row r="17" spans="2:7" ht="41.25" customHeight="1" x14ac:dyDescent="0.2">
      <c r="B17" s="89">
        <v>10</v>
      </c>
      <c r="C17" s="88" t="s">
        <v>128</v>
      </c>
      <c r="D17" s="93" t="s">
        <v>9</v>
      </c>
      <c r="E17" s="92">
        <v>110.5</v>
      </c>
      <c r="F17" s="80"/>
      <c r="G17" s="79">
        <f t="shared" si="0"/>
        <v>0</v>
      </c>
    </row>
    <row r="18" spans="2:7" ht="41.25" customHeight="1" x14ac:dyDescent="0.2">
      <c r="B18" s="89">
        <v>11</v>
      </c>
      <c r="C18" s="88" t="s">
        <v>129</v>
      </c>
      <c r="D18" s="93" t="s">
        <v>9</v>
      </c>
      <c r="E18" s="92">
        <v>52</v>
      </c>
      <c r="F18" s="80"/>
      <c r="G18" s="79">
        <f t="shared" si="0"/>
        <v>0</v>
      </c>
    </row>
    <row r="19" spans="2:7" ht="37.5" customHeight="1" x14ac:dyDescent="0.2">
      <c r="B19" s="89">
        <v>12</v>
      </c>
      <c r="C19" s="88" t="s">
        <v>130</v>
      </c>
      <c r="D19" s="93" t="s">
        <v>9</v>
      </c>
      <c r="E19" s="92">
        <v>22.5</v>
      </c>
      <c r="F19" s="80"/>
      <c r="G19" s="79">
        <f t="shared" si="0"/>
        <v>0</v>
      </c>
    </row>
    <row r="20" spans="2:7" ht="37.5" customHeight="1" x14ac:dyDescent="0.2">
      <c r="B20" s="89">
        <v>13</v>
      </c>
      <c r="C20" s="88" t="s">
        <v>131</v>
      </c>
      <c r="D20" s="93" t="s">
        <v>15</v>
      </c>
      <c r="E20" s="92">
        <v>4.5</v>
      </c>
      <c r="F20" s="80"/>
      <c r="G20" s="79">
        <f t="shared" si="0"/>
        <v>0</v>
      </c>
    </row>
    <row r="21" spans="2:7" ht="37.5" customHeight="1" x14ac:dyDescent="0.2">
      <c r="B21" s="89">
        <v>14</v>
      </c>
      <c r="C21" s="88" t="s">
        <v>132</v>
      </c>
      <c r="D21" s="93" t="s">
        <v>17</v>
      </c>
      <c r="E21" s="92">
        <f>548.5+132</f>
        <v>680.5</v>
      </c>
      <c r="F21" s="80"/>
      <c r="G21" s="79">
        <f t="shared" si="0"/>
        <v>0</v>
      </c>
    </row>
    <row r="22" spans="2:7" ht="37.5" customHeight="1" x14ac:dyDescent="0.2">
      <c r="B22" s="89">
        <v>15</v>
      </c>
      <c r="C22" s="88" t="s">
        <v>119</v>
      </c>
      <c r="D22" s="93" t="s">
        <v>17</v>
      </c>
      <c r="E22" s="92">
        <v>14.5</v>
      </c>
      <c r="F22" s="80"/>
      <c r="G22" s="79">
        <f t="shared" si="0"/>
        <v>0</v>
      </c>
    </row>
    <row r="23" spans="2:7" ht="35.1" customHeight="1" x14ac:dyDescent="0.2">
      <c r="B23" s="89">
        <v>16</v>
      </c>
      <c r="C23" s="88" t="s">
        <v>118</v>
      </c>
      <c r="D23" s="93" t="s">
        <v>15</v>
      </c>
      <c r="E23" s="92">
        <f>E9*0.05+E10*0.03+E11*0.16+E12*0.29+E13*0.17+E14*0.19+E15*0.08+E16*0.07+E17*0.05+E18*0.1+E19*0.15+E20*0.15+E21*0.3*0.15+E21*0.07+E22*0.22*0.3+E22*0.07</f>
        <v>457.37</v>
      </c>
      <c r="F23" s="80"/>
      <c r="G23" s="79">
        <f t="shared" si="0"/>
        <v>0</v>
      </c>
    </row>
    <row r="24" spans="2:7" ht="35.1" customHeight="1" x14ac:dyDescent="0.2">
      <c r="B24" s="87"/>
      <c r="C24" s="86" t="s">
        <v>23</v>
      </c>
      <c r="D24" s="75"/>
      <c r="E24" s="76"/>
      <c r="F24" s="75"/>
      <c r="G24" s="74">
        <f>SUBTOTAL(109,G8:G23)</f>
        <v>0</v>
      </c>
    </row>
    <row r="25" spans="2:7" ht="35.1" customHeight="1" x14ac:dyDescent="0.2">
      <c r="B25" s="90" t="s">
        <v>11</v>
      </c>
      <c r="C25" s="86" t="s">
        <v>18</v>
      </c>
      <c r="D25" s="82"/>
      <c r="E25" s="81"/>
      <c r="F25" s="75"/>
      <c r="G25" s="74"/>
    </row>
    <row r="26" spans="2:7" ht="35.1" customHeight="1" x14ac:dyDescent="0.2">
      <c r="B26" s="89">
        <v>17</v>
      </c>
      <c r="C26" s="88" t="s">
        <v>117</v>
      </c>
      <c r="D26" s="93" t="s">
        <v>9</v>
      </c>
      <c r="E26" s="92">
        <v>57</v>
      </c>
      <c r="F26" s="80"/>
      <c r="G26" s="79">
        <f>ROUND(F26*E26,2)</f>
        <v>0</v>
      </c>
    </row>
    <row r="27" spans="2:7" ht="35.1" customHeight="1" x14ac:dyDescent="0.2">
      <c r="B27" s="89">
        <v>18</v>
      </c>
      <c r="C27" s="88" t="s">
        <v>116</v>
      </c>
      <c r="D27" s="93" t="s">
        <v>15</v>
      </c>
      <c r="E27" s="92">
        <f>E26*0.15</f>
        <v>8.5500000000000007</v>
      </c>
      <c r="F27" s="80"/>
      <c r="G27" s="79">
        <f t="shared" ref="G27:G29" si="1">ROUND(F27*E27,2)</f>
        <v>0</v>
      </c>
    </row>
    <row r="28" spans="2:7" ht="35.1" customHeight="1" x14ac:dyDescent="0.2">
      <c r="B28" s="89">
        <v>19</v>
      </c>
      <c r="C28" s="88" t="s">
        <v>35</v>
      </c>
      <c r="D28" s="93" t="s">
        <v>15</v>
      </c>
      <c r="E28" s="92">
        <v>338.85</v>
      </c>
      <c r="F28" s="80"/>
      <c r="G28" s="79">
        <f t="shared" si="1"/>
        <v>0</v>
      </c>
    </row>
    <row r="29" spans="2:7" ht="35.1" customHeight="1" x14ac:dyDescent="0.2">
      <c r="B29" s="89">
        <v>20</v>
      </c>
      <c r="C29" s="88" t="s">
        <v>36</v>
      </c>
      <c r="D29" s="93" t="s">
        <v>15</v>
      </c>
      <c r="E29" s="92">
        <f>E28</f>
        <v>338.85</v>
      </c>
      <c r="F29" s="80"/>
      <c r="G29" s="79">
        <f t="shared" si="1"/>
        <v>0</v>
      </c>
    </row>
    <row r="30" spans="2:7" ht="35.1" customHeight="1" x14ac:dyDescent="0.2">
      <c r="B30" s="87"/>
      <c r="C30" s="86" t="s">
        <v>20</v>
      </c>
      <c r="D30" s="75"/>
      <c r="E30" s="76"/>
      <c r="F30" s="75"/>
      <c r="G30" s="74">
        <f>SUBTOTAL(109,G26:G29)</f>
        <v>0</v>
      </c>
    </row>
    <row r="31" spans="2:7" ht="35.1" customHeight="1" x14ac:dyDescent="0.2">
      <c r="B31" s="94" t="s">
        <v>16</v>
      </c>
      <c r="C31" s="86" t="s">
        <v>133</v>
      </c>
      <c r="D31" s="75"/>
      <c r="E31" s="76"/>
      <c r="F31" s="75"/>
      <c r="G31" s="79"/>
    </row>
    <row r="32" spans="2:7" ht="35.1" customHeight="1" x14ac:dyDescent="0.2">
      <c r="B32" s="89">
        <v>21</v>
      </c>
      <c r="C32" s="88" t="s">
        <v>115</v>
      </c>
      <c r="D32" s="82" t="s">
        <v>9</v>
      </c>
      <c r="E32" s="81">
        <f>E33</f>
        <v>1672.5</v>
      </c>
      <c r="F32" s="80"/>
      <c r="G32" s="79">
        <f>ROUND(F32*E32,2)</f>
        <v>0</v>
      </c>
    </row>
    <row r="33" spans="2:7" ht="35.1" customHeight="1" x14ac:dyDescent="0.2">
      <c r="B33" s="89">
        <v>22</v>
      </c>
      <c r="C33" s="88" t="s">
        <v>114</v>
      </c>
      <c r="D33" s="82" t="s">
        <v>9</v>
      </c>
      <c r="E33" s="81">
        <v>1672.5</v>
      </c>
      <c r="F33" s="80"/>
      <c r="G33" s="79">
        <f>ROUND(F33*E33,2)</f>
        <v>0</v>
      </c>
    </row>
    <row r="34" spans="2:7" ht="35.1" customHeight="1" x14ac:dyDescent="0.2">
      <c r="B34" s="89">
        <v>23</v>
      </c>
      <c r="C34" s="88" t="s">
        <v>139</v>
      </c>
      <c r="D34" s="82" t="s">
        <v>9</v>
      </c>
      <c r="E34" s="81">
        <f>E35</f>
        <v>1672.5</v>
      </c>
      <c r="F34" s="80"/>
      <c r="G34" s="79">
        <f t="shared" ref="G33:G36" si="2">ROUND(F34*E34,2)</f>
        <v>0</v>
      </c>
    </row>
    <row r="35" spans="2:7" ht="35.1" customHeight="1" x14ac:dyDescent="0.2">
      <c r="B35" s="89">
        <v>24</v>
      </c>
      <c r="C35" s="88" t="s">
        <v>115</v>
      </c>
      <c r="D35" s="82" t="s">
        <v>9</v>
      </c>
      <c r="E35" s="81">
        <f>E36</f>
        <v>1672.5</v>
      </c>
      <c r="F35" s="80"/>
      <c r="G35" s="79">
        <f t="shared" si="2"/>
        <v>0</v>
      </c>
    </row>
    <row r="36" spans="2:7" ht="35.1" customHeight="1" x14ac:dyDescent="0.2">
      <c r="B36" s="89">
        <v>25</v>
      </c>
      <c r="C36" s="88" t="s">
        <v>134</v>
      </c>
      <c r="D36" s="82" t="s">
        <v>9</v>
      </c>
      <c r="E36" s="81">
        <v>1672.5</v>
      </c>
      <c r="F36" s="80"/>
      <c r="G36" s="79">
        <f t="shared" si="2"/>
        <v>0</v>
      </c>
    </row>
    <row r="37" spans="2:7" ht="35.1" customHeight="1" x14ac:dyDescent="0.2">
      <c r="B37" s="89"/>
      <c r="C37" s="86" t="s">
        <v>135</v>
      </c>
      <c r="D37" s="75"/>
      <c r="E37" s="76"/>
      <c r="F37" s="75"/>
      <c r="G37" s="74">
        <f>SUBTOTAL(109,G32:G36)</f>
        <v>0</v>
      </c>
    </row>
    <row r="38" spans="2:7" ht="45" customHeight="1" x14ac:dyDescent="0.2">
      <c r="B38" s="94" t="s">
        <v>21</v>
      </c>
      <c r="C38" s="86" t="s">
        <v>136</v>
      </c>
      <c r="D38" s="75"/>
      <c r="E38" s="76"/>
      <c r="F38" s="75"/>
      <c r="G38" s="79"/>
    </row>
    <row r="39" spans="2:7" ht="35.1" customHeight="1" x14ac:dyDescent="0.2">
      <c r="B39" s="89">
        <v>26</v>
      </c>
      <c r="C39" s="88" t="s">
        <v>113</v>
      </c>
      <c r="D39" s="82" t="s">
        <v>9</v>
      </c>
      <c r="E39" s="81">
        <v>586</v>
      </c>
      <c r="F39" s="80"/>
      <c r="G39" s="79">
        <f>ROUND(F39*E39,2)</f>
        <v>0</v>
      </c>
    </row>
    <row r="40" spans="2:7" ht="35.1" customHeight="1" x14ac:dyDescent="0.2">
      <c r="B40" s="89">
        <v>27</v>
      </c>
      <c r="C40" s="88" t="s">
        <v>137</v>
      </c>
      <c r="D40" s="82" t="s">
        <v>9</v>
      </c>
      <c r="E40" s="81">
        <v>586</v>
      </c>
      <c r="F40" s="80"/>
      <c r="G40" s="79">
        <f t="shared" ref="G40:G48" si="3">ROUND(F40*E40,2)</f>
        <v>0</v>
      </c>
    </row>
    <row r="41" spans="2:7" ht="35.1" customHeight="1" x14ac:dyDescent="0.2">
      <c r="B41" s="89">
        <v>28</v>
      </c>
      <c r="C41" s="88" t="s">
        <v>138</v>
      </c>
      <c r="D41" s="82" t="s">
        <v>9</v>
      </c>
      <c r="E41" s="81">
        <v>586</v>
      </c>
      <c r="F41" s="80"/>
      <c r="G41" s="79">
        <f t="shared" si="3"/>
        <v>0</v>
      </c>
    </row>
    <row r="42" spans="2:7" ht="35.1" customHeight="1" x14ac:dyDescent="0.2">
      <c r="B42" s="89">
        <v>29</v>
      </c>
      <c r="C42" s="88" t="s">
        <v>140</v>
      </c>
      <c r="D42" s="82" t="s">
        <v>9</v>
      </c>
      <c r="E42" s="81">
        <v>586</v>
      </c>
      <c r="F42" s="80"/>
      <c r="G42" s="79">
        <f t="shared" si="3"/>
        <v>0</v>
      </c>
    </row>
    <row r="43" spans="2:7" ht="35.1" customHeight="1" x14ac:dyDescent="0.2">
      <c r="B43" s="110" t="s">
        <v>177</v>
      </c>
      <c r="C43" s="111" t="s">
        <v>141</v>
      </c>
      <c r="D43" s="112" t="s">
        <v>9</v>
      </c>
      <c r="E43" s="113">
        <v>586</v>
      </c>
      <c r="F43" s="80"/>
      <c r="G43" s="79">
        <f>ROUND(F43*E43,2)</f>
        <v>0</v>
      </c>
    </row>
    <row r="44" spans="2:7" ht="35.1" customHeight="1" x14ac:dyDescent="0.2">
      <c r="B44" s="110" t="s">
        <v>178</v>
      </c>
      <c r="C44" s="111" t="s">
        <v>115</v>
      </c>
      <c r="D44" s="112" t="s">
        <v>9</v>
      </c>
      <c r="E44" s="113">
        <v>586</v>
      </c>
      <c r="F44" s="80"/>
      <c r="G44" s="79">
        <f t="shared" ref="G43:G44" si="4">ROUND(F44*E44,2)</f>
        <v>0</v>
      </c>
    </row>
    <row r="45" spans="2:7" ht="35.1" customHeight="1" x14ac:dyDescent="0.2">
      <c r="B45" s="89">
        <v>30</v>
      </c>
      <c r="C45" s="88" t="s">
        <v>114</v>
      </c>
      <c r="D45" s="82" t="s">
        <v>9</v>
      </c>
      <c r="E45" s="81">
        <v>586</v>
      </c>
      <c r="F45" s="80"/>
      <c r="G45" s="79">
        <f t="shared" si="3"/>
        <v>0</v>
      </c>
    </row>
    <row r="46" spans="2:7" ht="35.1" customHeight="1" x14ac:dyDescent="0.2">
      <c r="B46" s="89">
        <v>31</v>
      </c>
      <c r="C46" s="88" t="s">
        <v>141</v>
      </c>
      <c r="D46" s="82" t="s">
        <v>9</v>
      </c>
      <c r="E46" s="81">
        <v>586</v>
      </c>
      <c r="F46" s="80"/>
      <c r="G46" s="79">
        <f t="shared" si="3"/>
        <v>0</v>
      </c>
    </row>
    <row r="47" spans="2:7" ht="35.1" customHeight="1" x14ac:dyDescent="0.2">
      <c r="B47" s="89">
        <v>32</v>
      </c>
      <c r="C47" s="88" t="s">
        <v>115</v>
      </c>
      <c r="D47" s="82" t="s">
        <v>9</v>
      </c>
      <c r="E47" s="81">
        <v>586</v>
      </c>
      <c r="F47" s="80"/>
      <c r="G47" s="79">
        <f t="shared" si="3"/>
        <v>0</v>
      </c>
    </row>
    <row r="48" spans="2:7" ht="36.75" customHeight="1" x14ac:dyDescent="0.2">
      <c r="B48" s="89">
        <v>33</v>
      </c>
      <c r="C48" s="88" t="s">
        <v>134</v>
      </c>
      <c r="D48" s="82" t="s">
        <v>9</v>
      </c>
      <c r="E48" s="81">
        <v>586</v>
      </c>
      <c r="F48" s="80"/>
      <c r="G48" s="79">
        <f t="shared" si="3"/>
        <v>0</v>
      </c>
    </row>
    <row r="49" spans="2:7" ht="29.25" customHeight="1" x14ac:dyDescent="0.2">
      <c r="B49" s="89"/>
      <c r="C49" s="86" t="s">
        <v>142</v>
      </c>
      <c r="D49" s="75"/>
      <c r="E49" s="76"/>
      <c r="F49" s="75"/>
      <c r="G49" s="74">
        <f>SUBTOTAL(109,G39:G48)</f>
        <v>0</v>
      </c>
    </row>
    <row r="50" spans="2:7" ht="29.25" customHeight="1" x14ac:dyDescent="0.2">
      <c r="B50" s="94" t="s">
        <v>12</v>
      </c>
      <c r="C50" s="86" t="s">
        <v>165</v>
      </c>
      <c r="D50" s="75"/>
      <c r="E50" s="76"/>
      <c r="F50" s="75"/>
      <c r="G50" s="79"/>
    </row>
    <row r="51" spans="2:7" ht="29.25" customHeight="1" x14ac:dyDescent="0.2">
      <c r="B51" s="89">
        <v>34</v>
      </c>
      <c r="C51" s="88" t="s">
        <v>115</v>
      </c>
      <c r="D51" s="82" t="s">
        <v>9</v>
      </c>
      <c r="E51" s="81">
        <v>71</v>
      </c>
      <c r="F51" s="80"/>
      <c r="G51" s="79">
        <f>ROUND(F51*E51,2)</f>
        <v>0</v>
      </c>
    </row>
    <row r="52" spans="2:7" ht="29.25" customHeight="1" x14ac:dyDescent="0.2">
      <c r="B52" s="89">
        <v>35</v>
      </c>
      <c r="C52" s="88" t="s">
        <v>134</v>
      </c>
      <c r="D52" s="82" t="s">
        <v>9</v>
      </c>
      <c r="E52" s="81">
        <v>71</v>
      </c>
      <c r="F52" s="80"/>
      <c r="G52" s="79">
        <f>ROUND(F52*E52,2)</f>
        <v>0</v>
      </c>
    </row>
    <row r="53" spans="2:7" ht="29.25" customHeight="1" x14ac:dyDescent="0.2">
      <c r="B53" s="89"/>
      <c r="C53" s="86" t="s">
        <v>166</v>
      </c>
      <c r="D53" s="75"/>
      <c r="E53" s="76"/>
      <c r="F53" s="75"/>
      <c r="G53" s="74">
        <f>SUBTOTAL(109,G51:G52)</f>
        <v>0</v>
      </c>
    </row>
    <row r="54" spans="2:7" ht="35.1" customHeight="1" x14ac:dyDescent="0.2">
      <c r="B54" s="91" t="s">
        <v>13</v>
      </c>
      <c r="C54" s="86" t="s">
        <v>143</v>
      </c>
      <c r="D54" s="75"/>
      <c r="E54" s="76"/>
      <c r="F54" s="75"/>
      <c r="G54" s="74"/>
    </row>
    <row r="55" spans="2:7" ht="35.1" customHeight="1" x14ac:dyDescent="0.2">
      <c r="B55" s="89">
        <v>36</v>
      </c>
      <c r="C55" s="88" t="s">
        <v>113</v>
      </c>
      <c r="D55" s="82" t="s">
        <v>9</v>
      </c>
      <c r="E55" s="81">
        <v>648</v>
      </c>
      <c r="F55" s="80"/>
      <c r="G55" s="79">
        <f>ROUND(F55*E55,2)</f>
        <v>0</v>
      </c>
    </row>
    <row r="56" spans="2:7" ht="35.1" customHeight="1" x14ac:dyDescent="0.2">
      <c r="B56" s="89">
        <v>37</v>
      </c>
      <c r="C56" s="88" t="s">
        <v>138</v>
      </c>
      <c r="D56" s="82" t="s">
        <v>9</v>
      </c>
      <c r="E56" s="81">
        <f>E55</f>
        <v>648</v>
      </c>
      <c r="F56" s="80"/>
      <c r="G56" s="79">
        <f>ROUND(F56*E56,2)</f>
        <v>0</v>
      </c>
    </row>
    <row r="57" spans="2:7" ht="35.1" customHeight="1" x14ac:dyDescent="0.2">
      <c r="B57" s="89">
        <v>38</v>
      </c>
      <c r="C57" s="88" t="s">
        <v>144</v>
      </c>
      <c r="D57" s="82" t="s">
        <v>9</v>
      </c>
      <c r="E57" s="81">
        <v>648</v>
      </c>
      <c r="F57" s="80"/>
      <c r="G57" s="79">
        <f>ROUND(F57*E57,2)</f>
        <v>0</v>
      </c>
    </row>
    <row r="58" spans="2:7" ht="27.75" customHeight="1" x14ac:dyDescent="0.2">
      <c r="B58" s="87"/>
      <c r="C58" s="86" t="s">
        <v>145</v>
      </c>
      <c r="D58" s="75"/>
      <c r="E58" s="76"/>
      <c r="F58" s="75"/>
      <c r="G58" s="74">
        <f>SUBTOTAL(109,G55:G57)</f>
        <v>0</v>
      </c>
    </row>
    <row r="59" spans="2:7" ht="43.5" customHeight="1" x14ac:dyDescent="0.2">
      <c r="B59" s="91" t="s">
        <v>14</v>
      </c>
      <c r="C59" s="86" t="s">
        <v>146</v>
      </c>
      <c r="D59" s="75"/>
      <c r="E59" s="76"/>
      <c r="F59" s="75"/>
      <c r="G59" s="74"/>
    </row>
    <row r="60" spans="2:7" ht="43.5" customHeight="1" x14ac:dyDescent="0.2">
      <c r="B60" s="89">
        <v>39</v>
      </c>
      <c r="C60" s="88" t="s">
        <v>113</v>
      </c>
      <c r="D60" s="82" t="s">
        <v>9</v>
      </c>
      <c r="E60" s="81">
        <v>336</v>
      </c>
      <c r="F60" s="80"/>
      <c r="G60" s="79">
        <f>ROUND(F60*E60,2)</f>
        <v>0</v>
      </c>
    </row>
    <row r="61" spans="2:7" ht="43.5" customHeight="1" x14ac:dyDescent="0.2">
      <c r="B61" s="89">
        <v>40</v>
      </c>
      <c r="C61" s="88" t="s">
        <v>148</v>
      </c>
      <c r="D61" s="82" t="s">
        <v>9</v>
      </c>
      <c r="E61" s="81">
        <f>E60</f>
        <v>336</v>
      </c>
      <c r="F61" s="80"/>
      <c r="G61" s="79">
        <f>ROUND(F61*E61,2)</f>
        <v>0</v>
      </c>
    </row>
    <row r="62" spans="2:7" ht="43.5" customHeight="1" x14ac:dyDescent="0.2">
      <c r="B62" s="89">
        <v>41</v>
      </c>
      <c r="C62" s="88" t="s">
        <v>147</v>
      </c>
      <c r="D62" s="82" t="s">
        <v>9</v>
      </c>
      <c r="E62" s="81">
        <f>E60</f>
        <v>336</v>
      </c>
      <c r="F62" s="80"/>
      <c r="G62" s="79">
        <f>ROUND(F62*E62,2)</f>
        <v>0</v>
      </c>
    </row>
    <row r="63" spans="2:7" ht="43.5" customHeight="1" x14ac:dyDescent="0.2">
      <c r="B63" s="87"/>
      <c r="C63" s="86" t="s">
        <v>149</v>
      </c>
      <c r="D63" s="75"/>
      <c r="E63" s="76"/>
      <c r="F63" s="75"/>
      <c r="G63" s="74">
        <f>SUBTOTAL(109,G60:G62)</f>
        <v>0</v>
      </c>
    </row>
    <row r="64" spans="2:7" ht="43.5" customHeight="1" x14ac:dyDescent="0.2">
      <c r="B64" s="91" t="s">
        <v>37</v>
      </c>
      <c r="C64" s="86" t="s">
        <v>150</v>
      </c>
      <c r="D64" s="75"/>
      <c r="E64" s="76"/>
      <c r="F64" s="75"/>
      <c r="G64" s="74"/>
    </row>
    <row r="65" spans="2:7" ht="43.5" customHeight="1" x14ac:dyDescent="0.2">
      <c r="B65" s="89">
        <v>42</v>
      </c>
      <c r="C65" s="88" t="s">
        <v>113</v>
      </c>
      <c r="D65" s="82" t="s">
        <v>9</v>
      </c>
      <c r="E65" s="81">
        <v>180.5</v>
      </c>
      <c r="F65" s="80"/>
      <c r="G65" s="79">
        <f>ROUND(F65*E65,2)</f>
        <v>0</v>
      </c>
    </row>
    <row r="66" spans="2:7" ht="43.5" customHeight="1" x14ac:dyDescent="0.2">
      <c r="B66" s="89">
        <v>43</v>
      </c>
      <c r="C66" s="88" t="s">
        <v>138</v>
      </c>
      <c r="D66" s="82" t="s">
        <v>9</v>
      </c>
      <c r="E66" s="81">
        <f>E65</f>
        <v>180.5</v>
      </c>
      <c r="F66" s="80"/>
      <c r="G66" s="79">
        <f t="shared" ref="G66:G67" si="5">ROUND(F66*E66,2)</f>
        <v>0</v>
      </c>
    </row>
    <row r="67" spans="2:7" ht="43.5" customHeight="1" x14ac:dyDescent="0.2">
      <c r="B67" s="89">
        <v>44</v>
      </c>
      <c r="C67" s="88" t="s">
        <v>147</v>
      </c>
      <c r="D67" s="82" t="s">
        <v>9</v>
      </c>
      <c r="E67" s="81">
        <f>E65</f>
        <v>180.5</v>
      </c>
      <c r="F67" s="80"/>
      <c r="G67" s="79">
        <f t="shared" si="5"/>
        <v>0</v>
      </c>
    </row>
    <row r="68" spans="2:7" ht="43.5" customHeight="1" x14ac:dyDescent="0.2">
      <c r="B68" s="87"/>
      <c r="C68" s="86" t="s">
        <v>151</v>
      </c>
      <c r="D68" s="75"/>
      <c r="E68" s="76"/>
      <c r="F68" s="75"/>
      <c r="G68" s="74">
        <f>SUBTOTAL(109,G65:G67)</f>
        <v>0</v>
      </c>
    </row>
    <row r="69" spans="2:7" ht="43.5" customHeight="1" x14ac:dyDescent="0.2">
      <c r="B69" s="91" t="s">
        <v>38</v>
      </c>
      <c r="C69" s="86" t="s">
        <v>152</v>
      </c>
      <c r="D69" s="75"/>
      <c r="E69" s="76"/>
      <c r="F69" s="75"/>
      <c r="G69" s="74"/>
    </row>
    <row r="70" spans="2:7" ht="43.5" customHeight="1" x14ac:dyDescent="0.2">
      <c r="B70" s="89">
        <v>45</v>
      </c>
      <c r="C70" s="88" t="s">
        <v>113</v>
      </c>
      <c r="D70" s="82" t="s">
        <v>9</v>
      </c>
      <c r="E70" s="81">
        <v>18.5</v>
      </c>
      <c r="F70" s="80"/>
      <c r="G70" s="79">
        <f>ROUND(F70*E70,2)</f>
        <v>0</v>
      </c>
    </row>
    <row r="71" spans="2:7" ht="43.5" customHeight="1" x14ac:dyDescent="0.2">
      <c r="B71" s="89">
        <v>46</v>
      </c>
      <c r="C71" s="88" t="s">
        <v>112</v>
      </c>
      <c r="D71" s="82" t="s">
        <v>9</v>
      </c>
      <c r="E71" s="81">
        <v>18.5</v>
      </c>
      <c r="F71" s="80"/>
      <c r="G71" s="79">
        <f>ROUND(F71*E71,2)</f>
        <v>0</v>
      </c>
    </row>
    <row r="72" spans="2:7" ht="43.5" customHeight="1" x14ac:dyDescent="0.2">
      <c r="B72" s="89">
        <v>47</v>
      </c>
      <c r="C72" s="88" t="s">
        <v>153</v>
      </c>
      <c r="D72" s="82" t="s">
        <v>9</v>
      </c>
      <c r="E72" s="81">
        <v>18.5</v>
      </c>
      <c r="F72" s="80"/>
      <c r="G72" s="79">
        <f>ROUND(F72*E72,2)</f>
        <v>0</v>
      </c>
    </row>
    <row r="73" spans="2:7" ht="43.5" customHeight="1" x14ac:dyDescent="0.2">
      <c r="B73" s="87"/>
      <c r="C73" s="86" t="s">
        <v>154</v>
      </c>
      <c r="D73" s="75"/>
      <c r="E73" s="76"/>
      <c r="F73" s="75"/>
      <c r="G73" s="74">
        <f>SUBTOTAL(109,G70:G72)</f>
        <v>0</v>
      </c>
    </row>
    <row r="74" spans="2:7" ht="43.5" customHeight="1" x14ac:dyDescent="0.2">
      <c r="B74" s="91" t="s">
        <v>39</v>
      </c>
      <c r="C74" s="86" t="s">
        <v>155</v>
      </c>
      <c r="D74" s="75"/>
      <c r="E74" s="76"/>
      <c r="F74" s="75"/>
      <c r="G74" s="74"/>
    </row>
    <row r="75" spans="2:7" ht="43.5" customHeight="1" x14ac:dyDescent="0.2">
      <c r="B75" s="89">
        <v>48</v>
      </c>
      <c r="C75" s="88" t="s">
        <v>113</v>
      </c>
      <c r="D75" s="82" t="s">
        <v>9</v>
      </c>
      <c r="E75" s="81">
        <v>22.5</v>
      </c>
      <c r="F75" s="80"/>
      <c r="G75" s="79">
        <f>ROUND(F75*E75,2)</f>
        <v>0</v>
      </c>
    </row>
    <row r="76" spans="2:7" ht="43.5" customHeight="1" x14ac:dyDescent="0.2">
      <c r="B76" s="89">
        <v>49</v>
      </c>
      <c r="C76" s="88" t="s">
        <v>137</v>
      </c>
      <c r="D76" s="82" t="s">
        <v>9</v>
      </c>
      <c r="E76" s="81">
        <v>22.5</v>
      </c>
      <c r="F76" s="80"/>
      <c r="G76" s="79">
        <f t="shared" ref="G76:G78" si="6">ROUND(F76*E76,2)</f>
        <v>0</v>
      </c>
    </row>
    <row r="77" spans="2:7" ht="43.5" customHeight="1" x14ac:dyDescent="0.2">
      <c r="B77" s="89">
        <v>50</v>
      </c>
      <c r="C77" s="88" t="s">
        <v>156</v>
      </c>
      <c r="D77" s="82" t="s">
        <v>9</v>
      </c>
      <c r="E77" s="81">
        <f>E75</f>
        <v>22.5</v>
      </c>
      <c r="F77" s="80"/>
      <c r="G77" s="79">
        <f t="shared" si="6"/>
        <v>0</v>
      </c>
    </row>
    <row r="78" spans="2:7" ht="43.5" customHeight="1" x14ac:dyDescent="0.2">
      <c r="B78" s="89">
        <v>51</v>
      </c>
      <c r="C78" s="88" t="s">
        <v>157</v>
      </c>
      <c r="D78" s="82" t="s">
        <v>9</v>
      </c>
      <c r="E78" s="81">
        <f>E75</f>
        <v>22.5</v>
      </c>
      <c r="F78" s="80"/>
      <c r="G78" s="79">
        <f t="shared" si="6"/>
        <v>0</v>
      </c>
    </row>
    <row r="79" spans="2:7" ht="43.5" customHeight="1" x14ac:dyDescent="0.2">
      <c r="B79" s="87"/>
      <c r="C79" s="86" t="s">
        <v>172</v>
      </c>
      <c r="D79" s="75"/>
      <c r="E79" s="76"/>
      <c r="F79" s="75"/>
      <c r="G79" s="74">
        <f>SUBTOTAL(109,G75:G78)</f>
        <v>0</v>
      </c>
    </row>
    <row r="80" spans="2:7" ht="43.5" customHeight="1" x14ac:dyDescent="0.2">
      <c r="B80" s="90" t="s">
        <v>41</v>
      </c>
      <c r="C80" s="86" t="s">
        <v>169</v>
      </c>
      <c r="D80" s="82"/>
      <c r="E80" s="81"/>
      <c r="F80" s="75"/>
      <c r="G80" s="74"/>
    </row>
    <row r="81" spans="2:7" ht="43.5" customHeight="1" x14ac:dyDescent="0.2">
      <c r="B81" s="89">
        <v>52</v>
      </c>
      <c r="C81" s="88" t="s">
        <v>167</v>
      </c>
      <c r="D81" s="93" t="s">
        <v>9</v>
      </c>
      <c r="E81" s="92">
        <v>137</v>
      </c>
      <c r="F81" s="80"/>
      <c r="G81" s="79">
        <f>ROUND(F81*E81,2)</f>
        <v>0</v>
      </c>
    </row>
    <row r="82" spans="2:7" ht="43.5" customHeight="1" x14ac:dyDescent="0.2">
      <c r="B82" s="89">
        <v>53</v>
      </c>
      <c r="C82" s="88" t="s">
        <v>168</v>
      </c>
      <c r="D82" s="93" t="s">
        <v>9</v>
      </c>
      <c r="E82" s="92">
        <v>10</v>
      </c>
      <c r="F82" s="80"/>
      <c r="G82" s="79">
        <f>ROUND(F82*E82,2)</f>
        <v>0</v>
      </c>
    </row>
    <row r="83" spans="2:7" ht="33" customHeight="1" x14ac:dyDescent="0.2">
      <c r="B83" s="87"/>
      <c r="C83" s="86" t="s">
        <v>170</v>
      </c>
      <c r="D83" s="75"/>
      <c r="E83" s="76"/>
      <c r="F83" s="75"/>
      <c r="G83" s="74">
        <f>SUBTOTAL(109,G81:G82)</f>
        <v>0</v>
      </c>
    </row>
    <row r="84" spans="2:7" ht="35.1" customHeight="1" x14ac:dyDescent="0.2">
      <c r="B84" s="91" t="s">
        <v>109</v>
      </c>
      <c r="C84" s="86" t="s">
        <v>4</v>
      </c>
      <c r="D84" s="75"/>
      <c r="E84" s="76"/>
      <c r="F84" s="75"/>
      <c r="G84" s="79"/>
    </row>
    <row r="85" spans="2:7" ht="41.25" customHeight="1" x14ac:dyDescent="0.2">
      <c r="B85" s="89">
        <v>54</v>
      </c>
      <c r="C85" s="88" t="s">
        <v>158</v>
      </c>
      <c r="D85" s="82" t="s">
        <v>17</v>
      </c>
      <c r="E85" s="81">
        <v>372.5</v>
      </c>
      <c r="F85" s="80"/>
      <c r="G85" s="79">
        <f>ROUND(F85*E85,2)</f>
        <v>0</v>
      </c>
    </row>
    <row r="86" spans="2:7" ht="41.25" customHeight="1" x14ac:dyDescent="0.2">
      <c r="B86" s="89">
        <v>55</v>
      </c>
      <c r="C86" s="88" t="s">
        <v>159</v>
      </c>
      <c r="D86" s="82" t="s">
        <v>17</v>
      </c>
      <c r="E86" s="81">
        <v>234</v>
      </c>
      <c r="F86" s="80"/>
      <c r="G86" s="79">
        <f t="shared" ref="G86:G88" si="7">ROUND(F86*E86,2)</f>
        <v>0</v>
      </c>
    </row>
    <row r="87" spans="2:7" ht="41.25" customHeight="1" x14ac:dyDescent="0.2">
      <c r="B87" s="89">
        <v>56</v>
      </c>
      <c r="C87" s="88" t="s">
        <v>160</v>
      </c>
      <c r="D87" s="82" t="s">
        <v>17</v>
      </c>
      <c r="E87" s="81">
        <v>334</v>
      </c>
      <c r="F87" s="80"/>
      <c r="G87" s="79">
        <f t="shared" si="7"/>
        <v>0</v>
      </c>
    </row>
    <row r="88" spans="2:7" ht="41.25" customHeight="1" x14ac:dyDescent="0.2">
      <c r="B88" s="89">
        <v>57</v>
      </c>
      <c r="C88" s="88" t="s">
        <v>111</v>
      </c>
      <c r="D88" s="82" t="s">
        <v>17</v>
      </c>
      <c r="E88" s="81">
        <v>474.5</v>
      </c>
      <c r="F88" s="80"/>
      <c r="G88" s="79">
        <f t="shared" si="7"/>
        <v>0</v>
      </c>
    </row>
    <row r="89" spans="2:7" ht="35.1" customHeight="1" x14ac:dyDescent="0.2">
      <c r="B89" s="87"/>
      <c r="C89" s="86" t="s">
        <v>110</v>
      </c>
      <c r="D89" s="75"/>
      <c r="E89" s="76"/>
      <c r="F89" s="75"/>
      <c r="G89" s="74">
        <f>SUBTOTAL(109,G85:G88)</f>
        <v>0</v>
      </c>
    </row>
    <row r="90" spans="2:7" ht="35.1" customHeight="1" x14ac:dyDescent="0.2">
      <c r="B90" s="91" t="s">
        <v>109</v>
      </c>
      <c r="C90" s="86" t="s">
        <v>108</v>
      </c>
      <c r="D90" s="75"/>
      <c r="E90" s="76"/>
      <c r="F90" s="75"/>
      <c r="G90" s="79"/>
    </row>
    <row r="91" spans="2:7" ht="44.25" customHeight="1" x14ac:dyDescent="0.2">
      <c r="B91" s="89">
        <v>58</v>
      </c>
      <c r="C91" s="88" t="s">
        <v>161</v>
      </c>
      <c r="D91" s="82" t="s">
        <v>19</v>
      </c>
      <c r="E91" s="81">
        <v>1</v>
      </c>
      <c r="F91" s="80"/>
      <c r="G91" s="79">
        <f>ROUND(F91*E91,2)</f>
        <v>0</v>
      </c>
    </row>
    <row r="92" spans="2:7" ht="37.5" customHeight="1" x14ac:dyDescent="0.2">
      <c r="B92" s="89">
        <v>59</v>
      </c>
      <c r="C92" s="88" t="s">
        <v>104</v>
      </c>
      <c r="D92" s="82" t="s">
        <v>44</v>
      </c>
      <c r="E92" s="81">
        <v>20</v>
      </c>
      <c r="F92" s="80"/>
      <c r="G92" s="79">
        <f t="shared" ref="G92:G97" si="8">ROUND(F92*E92,2)</f>
        <v>0</v>
      </c>
    </row>
    <row r="93" spans="2:7" ht="37.5" customHeight="1" x14ac:dyDescent="0.2">
      <c r="B93" s="89">
        <v>60</v>
      </c>
      <c r="C93" s="88" t="s">
        <v>103</v>
      </c>
      <c r="D93" s="82" t="s">
        <v>44</v>
      </c>
      <c r="E93" s="81">
        <v>27</v>
      </c>
      <c r="F93" s="80"/>
      <c r="G93" s="79">
        <f t="shared" si="8"/>
        <v>0</v>
      </c>
    </row>
    <row r="94" spans="2:7" ht="37.5" customHeight="1" x14ac:dyDescent="0.2">
      <c r="B94" s="89">
        <v>61</v>
      </c>
      <c r="C94" s="88" t="s">
        <v>162</v>
      </c>
      <c r="D94" s="82" t="s">
        <v>44</v>
      </c>
      <c r="E94" s="81">
        <v>1</v>
      </c>
      <c r="F94" s="80"/>
      <c r="G94" s="79">
        <f t="shared" si="8"/>
        <v>0</v>
      </c>
    </row>
    <row r="95" spans="2:7" ht="37.5" customHeight="1" x14ac:dyDescent="0.2">
      <c r="B95" s="89">
        <v>62</v>
      </c>
      <c r="C95" s="88" t="s">
        <v>107</v>
      </c>
      <c r="D95" s="82" t="s">
        <v>44</v>
      </c>
      <c r="E95" s="81">
        <v>11</v>
      </c>
      <c r="F95" s="80"/>
      <c r="G95" s="79">
        <f t="shared" si="8"/>
        <v>0</v>
      </c>
    </row>
    <row r="96" spans="2:7" ht="37.5" customHeight="1" x14ac:dyDescent="0.2">
      <c r="B96" s="89">
        <v>63</v>
      </c>
      <c r="C96" s="88" t="s">
        <v>163</v>
      </c>
      <c r="D96" s="82" t="s">
        <v>44</v>
      </c>
      <c r="E96" s="81">
        <v>8</v>
      </c>
      <c r="F96" s="80"/>
      <c r="G96" s="79">
        <f t="shared" si="8"/>
        <v>0</v>
      </c>
    </row>
    <row r="97" spans="2:7" ht="37.5" customHeight="1" x14ac:dyDescent="0.2">
      <c r="B97" s="89">
        <v>64</v>
      </c>
      <c r="C97" s="88" t="s">
        <v>164</v>
      </c>
      <c r="D97" s="82" t="s">
        <v>44</v>
      </c>
      <c r="E97" s="81">
        <v>6</v>
      </c>
      <c r="F97" s="80"/>
      <c r="G97" s="79">
        <f t="shared" si="8"/>
        <v>0</v>
      </c>
    </row>
    <row r="98" spans="2:7" ht="37.5" customHeight="1" x14ac:dyDescent="0.2">
      <c r="B98" s="110" t="s">
        <v>180</v>
      </c>
      <c r="C98" s="111" t="s">
        <v>179</v>
      </c>
      <c r="D98" s="112" t="s">
        <v>19</v>
      </c>
      <c r="E98" s="113">
        <v>1</v>
      </c>
      <c r="F98" s="80"/>
      <c r="G98" s="79">
        <f>ROUND(F98*E98,2)</f>
        <v>0</v>
      </c>
    </row>
    <row r="99" spans="2:7" ht="35.1" customHeight="1" x14ac:dyDescent="0.2">
      <c r="B99" s="87"/>
      <c r="C99" s="86" t="s">
        <v>106</v>
      </c>
      <c r="D99" s="75"/>
      <c r="E99" s="76"/>
      <c r="F99" s="75"/>
      <c r="G99" s="74">
        <f>SUBTOTAL(109,G91:G98)</f>
        <v>0</v>
      </c>
    </row>
    <row r="100" spans="2:7" ht="35.1" customHeight="1" x14ac:dyDescent="0.2">
      <c r="B100" s="85" t="s">
        <v>105</v>
      </c>
      <c r="C100" s="77" t="s">
        <v>24</v>
      </c>
      <c r="D100" s="75"/>
      <c r="E100" s="76"/>
      <c r="F100" s="75"/>
      <c r="G100" s="79"/>
    </row>
    <row r="101" spans="2:7" ht="35.1" customHeight="1" x14ac:dyDescent="0.2">
      <c r="B101" s="84">
        <v>65</v>
      </c>
      <c r="C101" s="83" t="s">
        <v>24</v>
      </c>
      <c r="D101" s="82" t="s">
        <v>19</v>
      </c>
      <c r="E101" s="81">
        <v>1</v>
      </c>
      <c r="F101" s="80"/>
      <c r="G101" s="79">
        <f>ROUND(F101*E101,2)</f>
        <v>0</v>
      </c>
    </row>
    <row r="102" spans="2:7" ht="35.1" customHeight="1" thickBot="1" x14ac:dyDescent="0.25">
      <c r="B102" s="78"/>
      <c r="C102" s="77" t="s">
        <v>25</v>
      </c>
      <c r="D102" s="75"/>
      <c r="E102" s="76"/>
      <c r="F102" s="75"/>
      <c r="G102" s="74">
        <f>SUBTOTAL(109,G101)</f>
        <v>0</v>
      </c>
    </row>
    <row r="103" spans="2:7" ht="24.95" customHeight="1" thickBot="1" x14ac:dyDescent="0.25">
      <c r="B103" s="122" t="s">
        <v>8</v>
      </c>
      <c r="C103" s="123"/>
      <c r="D103" s="123"/>
      <c r="E103" s="123"/>
      <c r="F103" s="124"/>
      <c r="G103" s="73">
        <f>SUBTOTAL(109,G8:G102)</f>
        <v>0</v>
      </c>
    </row>
    <row r="106" spans="2:7" x14ac:dyDescent="0.2">
      <c r="B106" s="27"/>
    </row>
    <row r="107" spans="2:7" x14ac:dyDescent="0.2">
      <c r="B107" s="72"/>
    </row>
  </sheetData>
  <sheetProtection algorithmName="SHA-512" hashValue="2AJg6rKxhh6bt2uKdW3rrWpNeQYw9A19Wa9+9zS1P0oDBlmG5iIYjTMVdZRkbj5rglF+XjvO3h93dXMT4wgt3A==" saltValue="kN/ELq7oeQ42BfFJzsJFNA==" spinCount="100000" sheet="1" objects="1" scenarios="1" selectLockedCells="1"/>
  <mergeCells count="3">
    <mergeCell ref="B2:H2"/>
    <mergeCell ref="B3:G3"/>
    <mergeCell ref="B103:F103"/>
  </mergeCells>
  <pageMargins left="0.74803149606299213" right="0.74803149606299213" top="0.39370078740157483" bottom="0.98425196850393704" header="0.51181102362204722" footer="0.51181102362204722"/>
  <pageSetup scale="64" orientation="portrait" r:id="rId1"/>
  <headerFooter alignWithMargins="0">
    <oddFooter>&amp;CDRMG
Gdańsk, ul. Żaglowa 11&amp;RStrona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7C4A-D5ED-4E4D-8823-AFFF995315BD}">
  <dimension ref="B2:I54"/>
  <sheetViews>
    <sheetView showZeros="0" view="pageBreakPreview" topLeftCell="A37" zoomScale="85" zoomScaleNormal="100" zoomScaleSheetLayoutView="85" workbookViewId="0">
      <selection activeCell="G47" sqref="G47"/>
    </sheetView>
  </sheetViews>
  <sheetFormatPr defaultRowHeight="12.75" x14ac:dyDescent="0.2"/>
  <cols>
    <col min="1" max="1" width="9.140625" style="28"/>
    <col min="2" max="2" width="5" style="23" customWidth="1"/>
    <col min="3" max="3" width="9.85546875" style="23" customWidth="1"/>
    <col min="4" max="4" width="64.7109375" style="24" customWidth="1"/>
    <col min="5" max="5" width="13" style="25" customWidth="1"/>
    <col min="6" max="6" width="14.140625" style="53" customWidth="1"/>
    <col min="7" max="7" width="15.85546875" style="25" customWidth="1"/>
    <col min="8" max="8" width="16.42578125" style="26" customWidth="1"/>
    <col min="9" max="16384" width="9.140625" style="28"/>
  </cols>
  <sheetData>
    <row r="2" spans="2:9" ht="30" customHeight="1" x14ac:dyDescent="0.2">
      <c r="B2" s="126" t="s">
        <v>181</v>
      </c>
      <c r="C2" s="126"/>
      <c r="D2" s="126"/>
      <c r="E2" s="126"/>
      <c r="F2" s="126"/>
      <c r="G2" s="126"/>
      <c r="H2" s="126"/>
      <c r="I2" s="126"/>
    </row>
    <row r="3" spans="2:9" ht="30" customHeight="1" x14ac:dyDescent="0.2">
      <c r="B3" s="127" t="s">
        <v>102</v>
      </c>
      <c r="C3" s="127"/>
      <c r="D3" s="127"/>
      <c r="E3" s="127"/>
      <c r="F3" s="127"/>
      <c r="G3" s="127"/>
      <c r="H3" s="127"/>
    </row>
    <row r="4" spans="2:9" ht="30" customHeight="1" thickBot="1" x14ac:dyDescent="0.25">
      <c r="B4" s="56"/>
      <c r="C4" s="57"/>
      <c r="D4" s="56"/>
      <c r="E4" s="56"/>
      <c r="F4" s="43"/>
      <c r="G4" s="56"/>
      <c r="H4" s="56"/>
    </row>
    <row r="5" spans="2:9" ht="38.25" x14ac:dyDescent="0.2">
      <c r="B5" s="44" t="s">
        <v>0</v>
      </c>
      <c r="C5" s="58"/>
      <c r="D5" s="45" t="s">
        <v>1</v>
      </c>
      <c r="E5" s="46" t="s">
        <v>5</v>
      </c>
      <c r="F5" s="47" t="s">
        <v>3</v>
      </c>
      <c r="G5" s="46" t="s">
        <v>6</v>
      </c>
      <c r="H5" s="48" t="s">
        <v>7</v>
      </c>
    </row>
    <row r="6" spans="2:9" ht="15" customHeight="1" thickBot="1" x14ac:dyDescent="0.25">
      <c r="B6" s="29">
        <v>1</v>
      </c>
      <c r="C6" s="59"/>
      <c r="D6" s="30">
        <v>2</v>
      </c>
      <c r="E6" s="31">
        <v>3</v>
      </c>
      <c r="F6" s="49" t="s">
        <v>40</v>
      </c>
      <c r="G6" s="31">
        <v>5</v>
      </c>
      <c r="H6" s="32">
        <v>6</v>
      </c>
    </row>
    <row r="7" spans="2:9" ht="35.1" customHeight="1" x14ac:dyDescent="0.2">
      <c r="B7" s="33"/>
      <c r="C7" s="60" t="s">
        <v>47</v>
      </c>
      <c r="D7" s="4" t="s">
        <v>48</v>
      </c>
      <c r="E7" s="64"/>
      <c r="F7" s="65"/>
      <c r="G7" s="65"/>
      <c r="H7" s="63"/>
    </row>
    <row r="8" spans="2:9" ht="46.5" customHeight="1" x14ac:dyDescent="0.2">
      <c r="B8" s="36">
        <v>1</v>
      </c>
      <c r="C8" s="61" t="s">
        <v>47</v>
      </c>
      <c r="D8" s="1" t="s">
        <v>49</v>
      </c>
      <c r="E8" s="3" t="s">
        <v>19</v>
      </c>
      <c r="F8" s="54">
        <v>1</v>
      </c>
      <c r="G8" s="37"/>
      <c r="H8" s="38">
        <f>ROUND(G8*F8,2)</f>
        <v>0</v>
      </c>
    </row>
    <row r="9" spans="2:9" ht="45" customHeight="1" x14ac:dyDescent="0.2">
      <c r="B9" s="36">
        <v>2</v>
      </c>
      <c r="C9" s="61" t="s">
        <v>47</v>
      </c>
      <c r="D9" s="1" t="s">
        <v>50</v>
      </c>
      <c r="E9" s="3" t="s">
        <v>19</v>
      </c>
      <c r="F9" s="54">
        <v>1</v>
      </c>
      <c r="G9" s="37"/>
      <c r="H9" s="38">
        <f t="shared" ref="H9" si="0">ROUND(G9*F9,2)</f>
        <v>0</v>
      </c>
    </row>
    <row r="10" spans="2:9" ht="38.25" customHeight="1" x14ac:dyDescent="0.2">
      <c r="B10" s="39"/>
      <c r="C10" s="62"/>
      <c r="D10" s="2" t="s">
        <v>60</v>
      </c>
      <c r="E10" s="40"/>
      <c r="F10" s="40"/>
      <c r="G10" s="40"/>
      <c r="H10" s="41">
        <f>SUBTOTAL(109,H8:H9)</f>
        <v>0</v>
      </c>
    </row>
    <row r="11" spans="2:9" ht="35.1" customHeight="1" x14ac:dyDescent="0.2">
      <c r="B11" s="33"/>
      <c r="C11" s="60" t="s">
        <v>51</v>
      </c>
      <c r="D11" s="4" t="s">
        <v>52</v>
      </c>
      <c r="E11" s="34"/>
      <c r="F11" s="50"/>
      <c r="G11" s="34"/>
      <c r="H11" s="35"/>
    </row>
    <row r="12" spans="2:9" ht="35.1" customHeight="1" x14ac:dyDescent="0.2">
      <c r="B12" s="36">
        <v>3</v>
      </c>
      <c r="C12" s="61" t="s">
        <v>53</v>
      </c>
      <c r="D12" s="1" t="s">
        <v>54</v>
      </c>
      <c r="E12" s="3" t="s">
        <v>9</v>
      </c>
      <c r="F12" s="54">
        <v>298</v>
      </c>
      <c r="G12" s="37"/>
      <c r="H12" s="38">
        <f>ROUND(G12*F12,2)</f>
        <v>0</v>
      </c>
    </row>
    <row r="13" spans="2:9" ht="35.1" customHeight="1" x14ac:dyDescent="0.2">
      <c r="B13" s="36">
        <v>4</v>
      </c>
      <c r="C13" s="61" t="s">
        <v>53</v>
      </c>
      <c r="D13" s="1" t="s">
        <v>55</v>
      </c>
      <c r="E13" s="3" t="s">
        <v>9</v>
      </c>
      <c r="F13" s="54">
        <v>232</v>
      </c>
      <c r="G13" s="37"/>
      <c r="H13" s="38">
        <f>ROUND(G13*F13,2)</f>
        <v>0</v>
      </c>
    </row>
    <row r="14" spans="2:9" ht="35.1" customHeight="1" x14ac:dyDescent="0.2">
      <c r="B14" s="36">
        <v>5</v>
      </c>
      <c r="C14" s="61"/>
      <c r="D14" s="1" t="s">
        <v>56</v>
      </c>
      <c r="E14" s="3" t="s">
        <v>9</v>
      </c>
      <c r="F14" s="54">
        <v>250</v>
      </c>
      <c r="G14" s="37"/>
      <c r="H14" s="38">
        <f>ROUND(G14*F14,2)</f>
        <v>0</v>
      </c>
    </row>
    <row r="15" spans="2:9" ht="35.1" customHeight="1" x14ac:dyDescent="0.2">
      <c r="B15" s="36">
        <v>6</v>
      </c>
      <c r="C15" s="61" t="s">
        <v>53</v>
      </c>
      <c r="D15" s="1" t="s">
        <v>57</v>
      </c>
      <c r="E15" s="3" t="s">
        <v>9</v>
      </c>
      <c r="F15" s="54">
        <v>29</v>
      </c>
      <c r="G15" s="37"/>
      <c r="H15" s="38">
        <f>ROUND(G15*F15,2)</f>
        <v>0</v>
      </c>
    </row>
    <row r="16" spans="2:9" ht="35.1" customHeight="1" x14ac:dyDescent="0.2">
      <c r="B16" s="36">
        <v>7</v>
      </c>
      <c r="C16" s="61" t="s">
        <v>53</v>
      </c>
      <c r="D16" s="1" t="s">
        <v>58</v>
      </c>
      <c r="E16" s="3" t="s">
        <v>59</v>
      </c>
      <c r="F16" s="54">
        <v>99</v>
      </c>
      <c r="G16" s="37"/>
      <c r="H16" s="38">
        <f>ROUND(G16*F16,2)</f>
        <v>0</v>
      </c>
    </row>
    <row r="17" spans="2:8" ht="35.1" customHeight="1" x14ac:dyDescent="0.2">
      <c r="B17" s="39"/>
      <c r="C17" s="62"/>
      <c r="D17" s="2" t="s">
        <v>61</v>
      </c>
      <c r="E17" s="40"/>
      <c r="F17" s="55"/>
      <c r="G17" s="40"/>
      <c r="H17" s="41">
        <f>SUBTOTAL(109,H12:H16)</f>
        <v>0</v>
      </c>
    </row>
    <row r="18" spans="2:8" ht="35.1" customHeight="1" x14ac:dyDescent="0.2">
      <c r="B18" s="33"/>
      <c r="C18" s="60" t="s">
        <v>62</v>
      </c>
      <c r="D18" s="4" t="s">
        <v>63</v>
      </c>
      <c r="E18" s="34"/>
      <c r="F18" s="50"/>
      <c r="G18" s="34"/>
      <c r="H18" s="35"/>
    </row>
    <row r="19" spans="2:8" ht="51" customHeight="1" x14ac:dyDescent="0.2">
      <c r="B19" s="36">
        <v>8</v>
      </c>
      <c r="C19" s="61" t="s">
        <v>64</v>
      </c>
      <c r="D19" s="1" t="s">
        <v>65</v>
      </c>
      <c r="E19" s="3" t="s">
        <v>17</v>
      </c>
      <c r="F19" s="54">
        <v>1</v>
      </c>
      <c r="G19" s="37"/>
      <c r="H19" s="38">
        <f>ROUND(G19*F19,2)</f>
        <v>0</v>
      </c>
    </row>
    <row r="20" spans="2:8" ht="51" customHeight="1" x14ac:dyDescent="0.2">
      <c r="B20" s="36">
        <v>9</v>
      </c>
      <c r="C20" s="61" t="s">
        <v>64</v>
      </c>
      <c r="D20" s="1" t="s">
        <v>66</v>
      </c>
      <c r="E20" s="3" t="s">
        <v>17</v>
      </c>
      <c r="F20" s="54">
        <v>398</v>
      </c>
      <c r="G20" s="37"/>
      <c r="H20" s="38">
        <f t="shared" ref="H20:H30" si="1">ROUND(G20*F20,2)</f>
        <v>0</v>
      </c>
    </row>
    <row r="21" spans="2:8" ht="51" customHeight="1" x14ac:dyDescent="0.2">
      <c r="B21" s="36">
        <v>10</v>
      </c>
      <c r="C21" s="61" t="s">
        <v>64</v>
      </c>
      <c r="D21" s="1" t="s">
        <v>67</v>
      </c>
      <c r="E21" s="3" t="s">
        <v>17</v>
      </c>
      <c r="F21" s="54">
        <v>11</v>
      </c>
      <c r="G21" s="37"/>
      <c r="H21" s="38">
        <f t="shared" si="1"/>
        <v>0</v>
      </c>
    </row>
    <row r="22" spans="2:8" ht="51" customHeight="1" x14ac:dyDescent="0.2">
      <c r="B22" s="36">
        <v>11</v>
      </c>
      <c r="C22" s="61" t="s">
        <v>64</v>
      </c>
      <c r="D22" s="1" t="s">
        <v>68</v>
      </c>
      <c r="E22" s="3" t="s">
        <v>17</v>
      </c>
      <c r="F22" s="54">
        <v>124</v>
      </c>
      <c r="G22" s="37"/>
      <c r="H22" s="38">
        <f t="shared" si="1"/>
        <v>0</v>
      </c>
    </row>
    <row r="23" spans="2:8" ht="35.1" customHeight="1" x14ac:dyDescent="0.2">
      <c r="B23" s="36">
        <v>12</v>
      </c>
      <c r="C23" s="61" t="s">
        <v>64</v>
      </c>
      <c r="D23" s="1" t="s">
        <v>69</v>
      </c>
      <c r="E23" s="3" t="s">
        <v>17</v>
      </c>
      <c r="F23" s="54">
        <v>32</v>
      </c>
      <c r="G23" s="37"/>
      <c r="H23" s="38">
        <f t="shared" si="1"/>
        <v>0</v>
      </c>
    </row>
    <row r="24" spans="2:8" ht="35.1" customHeight="1" x14ac:dyDescent="0.2">
      <c r="B24" s="36">
        <v>13</v>
      </c>
      <c r="C24" s="61" t="s">
        <v>64</v>
      </c>
      <c r="D24" s="1" t="s">
        <v>70</v>
      </c>
      <c r="E24" s="3" t="s">
        <v>19</v>
      </c>
      <c r="F24" s="54">
        <v>28</v>
      </c>
      <c r="G24" s="37"/>
      <c r="H24" s="38">
        <f t="shared" si="1"/>
        <v>0</v>
      </c>
    </row>
    <row r="25" spans="2:8" ht="35.1" customHeight="1" x14ac:dyDescent="0.2">
      <c r="B25" s="36">
        <v>14</v>
      </c>
      <c r="C25" s="61" t="s">
        <v>64</v>
      </c>
      <c r="D25" s="1" t="s">
        <v>71</v>
      </c>
      <c r="E25" s="3" t="s">
        <v>19</v>
      </c>
      <c r="F25" s="54">
        <v>5</v>
      </c>
      <c r="G25" s="37"/>
      <c r="H25" s="38">
        <f t="shared" si="1"/>
        <v>0</v>
      </c>
    </row>
    <row r="26" spans="2:8" ht="35.1" customHeight="1" x14ac:dyDescent="0.2">
      <c r="B26" s="36">
        <v>15</v>
      </c>
      <c r="C26" s="61" t="s">
        <v>64</v>
      </c>
      <c r="D26" s="1" t="s">
        <v>72</v>
      </c>
      <c r="E26" s="3" t="s">
        <v>19</v>
      </c>
      <c r="F26" s="54">
        <v>10</v>
      </c>
      <c r="G26" s="37"/>
      <c r="H26" s="38">
        <f t="shared" si="1"/>
        <v>0</v>
      </c>
    </row>
    <row r="27" spans="2:8" ht="35.1" customHeight="1" x14ac:dyDescent="0.2">
      <c r="B27" s="36">
        <v>16</v>
      </c>
      <c r="C27" s="61" t="s">
        <v>64</v>
      </c>
      <c r="D27" s="1" t="s">
        <v>73</v>
      </c>
      <c r="E27" s="3" t="s">
        <v>19</v>
      </c>
      <c r="F27" s="54">
        <v>1</v>
      </c>
      <c r="G27" s="37"/>
      <c r="H27" s="38">
        <f t="shared" si="1"/>
        <v>0</v>
      </c>
    </row>
    <row r="28" spans="2:8" ht="35.1" customHeight="1" x14ac:dyDescent="0.2">
      <c r="B28" s="36">
        <v>17</v>
      </c>
      <c r="C28" s="61" t="s">
        <v>64</v>
      </c>
      <c r="D28" s="1" t="s">
        <v>74</v>
      </c>
      <c r="E28" s="3" t="s">
        <v>19</v>
      </c>
      <c r="F28" s="54">
        <v>4</v>
      </c>
      <c r="G28" s="37"/>
      <c r="H28" s="38">
        <f t="shared" si="1"/>
        <v>0</v>
      </c>
    </row>
    <row r="29" spans="2:8" ht="35.1" customHeight="1" x14ac:dyDescent="0.2">
      <c r="B29" s="36">
        <v>18</v>
      </c>
      <c r="C29" s="61" t="s">
        <v>64</v>
      </c>
      <c r="D29" s="1" t="s">
        <v>75</v>
      </c>
      <c r="E29" s="3" t="s">
        <v>17</v>
      </c>
      <c r="F29" s="54">
        <v>75</v>
      </c>
      <c r="G29" s="37"/>
      <c r="H29" s="38">
        <f t="shared" si="1"/>
        <v>0</v>
      </c>
    </row>
    <row r="30" spans="2:8" ht="35.1" customHeight="1" x14ac:dyDescent="0.2">
      <c r="B30" s="36">
        <v>19</v>
      </c>
      <c r="C30" s="61" t="s">
        <v>64</v>
      </c>
      <c r="D30" s="1" t="s">
        <v>76</v>
      </c>
      <c r="E30" s="3" t="s">
        <v>17</v>
      </c>
      <c r="F30" s="54">
        <v>625</v>
      </c>
      <c r="G30" s="37"/>
      <c r="H30" s="38">
        <f t="shared" si="1"/>
        <v>0</v>
      </c>
    </row>
    <row r="31" spans="2:8" ht="35.1" customHeight="1" x14ac:dyDescent="0.2">
      <c r="B31" s="39"/>
      <c r="C31" s="62"/>
      <c r="D31" s="2" t="s">
        <v>77</v>
      </c>
      <c r="E31" s="40"/>
      <c r="F31" s="55"/>
      <c r="G31" s="40"/>
      <c r="H31" s="41">
        <f>SUBTOTAL(109,H19:H30)</f>
        <v>0</v>
      </c>
    </row>
    <row r="32" spans="2:8" ht="35.1" customHeight="1" x14ac:dyDescent="0.2">
      <c r="B32" s="33"/>
      <c r="C32" s="60" t="s">
        <v>78</v>
      </c>
      <c r="D32" s="4" t="s">
        <v>18</v>
      </c>
      <c r="E32" s="34"/>
      <c r="F32" s="50"/>
      <c r="G32" s="34"/>
      <c r="H32" s="35"/>
    </row>
    <row r="33" spans="2:8" ht="35.1" customHeight="1" x14ac:dyDescent="0.2">
      <c r="B33" s="36">
        <v>20</v>
      </c>
      <c r="C33" s="61" t="s">
        <v>79</v>
      </c>
      <c r="D33" s="1" t="s">
        <v>80</v>
      </c>
      <c r="E33" s="3" t="s">
        <v>17</v>
      </c>
      <c r="F33" s="54">
        <v>546</v>
      </c>
      <c r="G33" s="37"/>
      <c r="H33" s="38">
        <f>ROUND(G33*F33,2)</f>
        <v>0</v>
      </c>
    </row>
    <row r="34" spans="2:8" ht="35.1" customHeight="1" x14ac:dyDescent="0.2">
      <c r="B34" s="36">
        <v>21</v>
      </c>
      <c r="C34" s="61" t="s">
        <v>79</v>
      </c>
      <c r="D34" s="1" t="s">
        <v>81</v>
      </c>
      <c r="E34" s="3" t="s">
        <v>17</v>
      </c>
      <c r="F34" s="54">
        <v>546</v>
      </c>
      <c r="G34" s="37"/>
      <c r="H34" s="38">
        <f>ROUND(G34*F34,2)</f>
        <v>0</v>
      </c>
    </row>
    <row r="35" spans="2:8" ht="35.1" customHeight="1" x14ac:dyDescent="0.2">
      <c r="B35" s="39"/>
      <c r="C35" s="62"/>
      <c r="D35" s="2" t="s">
        <v>20</v>
      </c>
      <c r="E35" s="40"/>
      <c r="F35" s="55"/>
      <c r="G35" s="40"/>
      <c r="H35" s="41">
        <f>SUBTOTAL(109,H33:H34)</f>
        <v>0</v>
      </c>
    </row>
    <row r="36" spans="2:8" ht="35.1" customHeight="1" x14ac:dyDescent="0.2">
      <c r="B36" s="33"/>
      <c r="C36" s="60" t="s">
        <v>82</v>
      </c>
      <c r="D36" s="4" t="s">
        <v>26</v>
      </c>
      <c r="E36" s="34"/>
      <c r="F36" s="50"/>
      <c r="G36" s="34"/>
      <c r="H36" s="35"/>
    </row>
    <row r="37" spans="2:8" ht="45" customHeight="1" x14ac:dyDescent="0.2">
      <c r="B37" s="36">
        <v>22</v>
      </c>
      <c r="C37" s="61" t="s">
        <v>83</v>
      </c>
      <c r="D37" s="1" t="s">
        <v>84</v>
      </c>
      <c r="E37" s="3" t="s">
        <v>9</v>
      </c>
      <c r="F37" s="54">
        <v>372</v>
      </c>
      <c r="G37" s="37"/>
      <c r="H37" s="38">
        <f>ROUND(G37*F37,2)</f>
        <v>0</v>
      </c>
    </row>
    <row r="38" spans="2:8" ht="35.1" customHeight="1" x14ac:dyDescent="0.2">
      <c r="B38" s="36">
        <v>23</v>
      </c>
      <c r="C38" s="61" t="s">
        <v>85</v>
      </c>
      <c r="D38" s="1" t="s">
        <v>86</v>
      </c>
      <c r="E38" s="3" t="s">
        <v>9</v>
      </c>
      <c r="F38" s="54">
        <v>262</v>
      </c>
      <c r="G38" s="37"/>
      <c r="H38" s="38">
        <f t="shared" ref="H38:H42" si="2">ROUND(G38*F38,2)</f>
        <v>0</v>
      </c>
    </row>
    <row r="39" spans="2:8" ht="35.1" customHeight="1" x14ac:dyDescent="0.2">
      <c r="B39" s="36">
        <v>24</v>
      </c>
      <c r="C39" s="61" t="s">
        <v>87</v>
      </c>
      <c r="D39" s="1" t="s">
        <v>173</v>
      </c>
      <c r="E39" s="3" t="s">
        <v>9</v>
      </c>
      <c r="F39" s="54">
        <v>126</v>
      </c>
      <c r="G39" s="37"/>
      <c r="H39" s="38">
        <f t="shared" si="2"/>
        <v>0</v>
      </c>
    </row>
    <row r="40" spans="2:8" ht="35.1" customHeight="1" x14ac:dyDescent="0.2">
      <c r="B40" s="36">
        <v>25</v>
      </c>
      <c r="C40" s="61" t="s">
        <v>87</v>
      </c>
      <c r="D40" s="1" t="s">
        <v>174</v>
      </c>
      <c r="E40" s="3" t="s">
        <v>9</v>
      </c>
      <c r="F40" s="54">
        <v>233</v>
      </c>
      <c r="G40" s="37"/>
      <c r="H40" s="38">
        <f t="shared" si="2"/>
        <v>0</v>
      </c>
    </row>
    <row r="41" spans="2:8" ht="35.1" customHeight="1" x14ac:dyDescent="0.2">
      <c r="B41" s="36">
        <v>26</v>
      </c>
      <c r="C41" s="61" t="s">
        <v>88</v>
      </c>
      <c r="D41" s="1" t="s">
        <v>91</v>
      </c>
      <c r="E41" s="3" t="s">
        <v>9</v>
      </c>
      <c r="F41" s="54">
        <v>126</v>
      </c>
      <c r="G41" s="37"/>
      <c r="H41" s="38">
        <f t="shared" si="2"/>
        <v>0</v>
      </c>
    </row>
    <row r="42" spans="2:8" ht="35.1" customHeight="1" x14ac:dyDescent="0.2">
      <c r="B42" s="36">
        <v>27</v>
      </c>
      <c r="C42" s="61" t="s">
        <v>89</v>
      </c>
      <c r="D42" s="1" t="s">
        <v>90</v>
      </c>
      <c r="E42" s="3" t="s">
        <v>9</v>
      </c>
      <c r="F42" s="54">
        <v>126</v>
      </c>
      <c r="G42" s="37"/>
      <c r="H42" s="38">
        <f t="shared" si="2"/>
        <v>0</v>
      </c>
    </row>
    <row r="43" spans="2:8" ht="35.1" customHeight="1" x14ac:dyDescent="0.2">
      <c r="B43" s="39"/>
      <c r="C43" s="62"/>
      <c r="D43" s="2" t="s">
        <v>176</v>
      </c>
      <c r="E43" s="40"/>
      <c r="F43" s="55"/>
      <c r="G43" s="40"/>
      <c r="H43" s="41">
        <f>SUBTOTAL(109,H37:H42)</f>
        <v>0</v>
      </c>
    </row>
    <row r="44" spans="2:8" ht="35.1" customHeight="1" x14ac:dyDescent="0.2">
      <c r="B44" s="33"/>
      <c r="C44" s="60" t="s">
        <v>92</v>
      </c>
      <c r="D44" s="4" t="s">
        <v>27</v>
      </c>
      <c r="E44" s="34"/>
      <c r="F44" s="50"/>
      <c r="G44" s="34"/>
      <c r="H44" s="35"/>
    </row>
    <row r="45" spans="2:8" ht="35.1" customHeight="1" x14ac:dyDescent="0.2">
      <c r="B45" s="36">
        <v>28</v>
      </c>
      <c r="C45" s="61" t="s">
        <v>93</v>
      </c>
      <c r="D45" s="1" t="s">
        <v>94</v>
      </c>
      <c r="E45" s="3" t="s">
        <v>9</v>
      </c>
      <c r="F45" s="54">
        <v>4</v>
      </c>
      <c r="G45" s="37"/>
      <c r="H45" s="38">
        <f t="shared" ref="H45:H47" si="3">ROUND(G45*F45,2)</f>
        <v>0</v>
      </c>
    </row>
    <row r="46" spans="2:8" ht="35.1" customHeight="1" x14ac:dyDescent="0.2">
      <c r="B46" s="36">
        <v>29</v>
      </c>
      <c r="C46" s="61" t="s">
        <v>95</v>
      </c>
      <c r="D46" s="1" t="s">
        <v>96</v>
      </c>
      <c r="E46" s="3" t="s">
        <v>9</v>
      </c>
      <c r="F46" s="54">
        <v>126</v>
      </c>
      <c r="G46" s="37"/>
      <c r="H46" s="38">
        <f t="shared" si="3"/>
        <v>0</v>
      </c>
    </row>
    <row r="47" spans="2:8" ht="35.1" customHeight="1" x14ac:dyDescent="0.2">
      <c r="B47" s="36">
        <v>30</v>
      </c>
      <c r="C47" s="61" t="s">
        <v>97</v>
      </c>
      <c r="D47" s="1" t="s">
        <v>98</v>
      </c>
      <c r="E47" s="3" t="s">
        <v>9</v>
      </c>
      <c r="F47" s="54">
        <v>96</v>
      </c>
      <c r="G47" s="37"/>
      <c r="H47" s="38">
        <f t="shared" si="3"/>
        <v>0</v>
      </c>
    </row>
    <row r="48" spans="2:8" ht="35.1" customHeight="1" thickBot="1" x14ac:dyDescent="0.25">
      <c r="B48" s="51"/>
      <c r="C48" s="28"/>
      <c r="D48" s="2" t="s">
        <v>175</v>
      </c>
      <c r="E48" s="40"/>
      <c r="F48" s="55"/>
      <c r="G48" s="40"/>
      <c r="H48" s="41">
        <f>SUBTOTAL(109,H45:H47)</f>
        <v>0</v>
      </c>
    </row>
    <row r="49" spans="2:8" ht="24.95" customHeight="1" thickBot="1" x14ac:dyDescent="0.25">
      <c r="B49" s="128" t="s">
        <v>8</v>
      </c>
      <c r="C49" s="129"/>
      <c r="D49" s="129"/>
      <c r="E49" s="129"/>
      <c r="F49" s="129"/>
      <c r="G49" s="130"/>
      <c r="H49" s="52">
        <f>SUBTOTAL(109,H8:H48)</f>
        <v>0</v>
      </c>
    </row>
    <row r="52" spans="2:8" ht="76.5" customHeight="1" x14ac:dyDescent="0.2">
      <c r="B52" s="131" t="s">
        <v>99</v>
      </c>
      <c r="C52" s="131"/>
      <c r="D52" s="131"/>
      <c r="E52" s="131"/>
      <c r="F52" s="131"/>
      <c r="G52" s="131"/>
      <c r="H52" s="131"/>
    </row>
    <row r="53" spans="2:8" ht="45.75" customHeight="1" x14ac:dyDescent="0.2">
      <c r="B53" s="125" t="s">
        <v>100</v>
      </c>
      <c r="C53" s="125"/>
      <c r="D53" s="125"/>
      <c r="E53" s="125"/>
      <c r="F53" s="125"/>
      <c r="G53" s="125"/>
      <c r="H53" s="125"/>
    </row>
    <row r="54" spans="2:8" ht="44.25" customHeight="1" x14ac:dyDescent="0.2">
      <c r="B54" s="125" t="s">
        <v>101</v>
      </c>
      <c r="C54" s="125"/>
      <c r="D54" s="125"/>
      <c r="E54" s="125"/>
      <c r="F54" s="125"/>
      <c r="G54" s="125"/>
      <c r="H54" s="125"/>
    </row>
  </sheetData>
  <sheetProtection algorithmName="SHA-512" hashValue="RpkoqQG200bXApDHPt+Ers/HjGJweo20BV7hC2vYAHzoZzK1eHlwyOOt4tJM/hoRC6HzrAlAbMJFeuFdQvOAuQ==" saltValue="854PQ1r/4SpYLgjAtASFQQ==" spinCount="100000" sheet="1" objects="1" scenarios="1" selectLockedCells="1"/>
  <mergeCells count="6">
    <mergeCell ref="B54:H54"/>
    <mergeCell ref="B2:I2"/>
    <mergeCell ref="B3:H3"/>
    <mergeCell ref="B49:G49"/>
    <mergeCell ref="B52:H52"/>
    <mergeCell ref="B53:H53"/>
  </mergeCells>
  <pageMargins left="0.74803149606299213" right="0.74803149606299213" top="0.39370078740157483" bottom="0.98425196850393704" header="0.51181102362204722" footer="0.51181102362204722"/>
  <pageSetup scale="64" orientation="portrait" r:id="rId1"/>
  <headerFooter alignWithMargins="0">
    <oddFooter>&amp;CDRMG
Gdańsk, ul. Żaglowa 11&amp;RStrona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7E44F440625B448435CB6924B3BBD5" ma:contentTypeVersion="11" ma:contentTypeDescription="Utwórz nowy dokument." ma:contentTypeScope="" ma:versionID="dba11111f2b6b3630c780974375610a1">
  <xsd:schema xmlns:xsd="http://www.w3.org/2001/XMLSchema" xmlns:xs="http://www.w3.org/2001/XMLSchema" xmlns:p="http://schemas.microsoft.com/office/2006/metadata/properties" xmlns:ns3="998bc853-cf76-45de-9271-d8cb41e50285" xmlns:ns4="c0d285d0-631e-4b63-b62e-2c0159736ad4" targetNamespace="http://schemas.microsoft.com/office/2006/metadata/properties" ma:root="true" ma:fieldsID="0820368e14ea0c2ea8fdabd6359d50d2" ns3:_="" ns4:_="">
    <xsd:import namespace="998bc853-cf76-45de-9271-d8cb41e50285"/>
    <xsd:import namespace="c0d285d0-631e-4b63-b62e-2c0159736a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bc853-cf76-45de-9271-d8cb41e502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285d0-631e-4b63-b62e-2c0159736ad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2C0BE5-9CB3-4688-B704-77A6696DD911}">
  <ds:schemaRefs>
    <ds:schemaRef ds:uri="http://www.w3.org/XML/1998/namespace"/>
    <ds:schemaRef ds:uri="http://purl.org/dc/elements/1.1/"/>
    <ds:schemaRef ds:uri="c0d285d0-631e-4b63-b62e-2c0159736ad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98bc853-cf76-45de-9271-d8cb41e5028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05EB60B-009C-468C-97B8-EB63F1ABF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8bc853-cf76-45de-9271-d8cb41e50285"/>
    <ds:schemaRef ds:uri="c0d285d0-631e-4b63-b62e-2c0159736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3CCF5A-BCC1-4FD9-9B51-DC5B8ADC3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ZZK</vt:lpstr>
      <vt:lpstr>ul. Asesora</vt:lpstr>
      <vt:lpstr>ul.Astora - wodociąg</vt:lpstr>
      <vt:lpstr>'ul. Asesora'!Obszar_wydruku</vt:lpstr>
      <vt:lpstr>'ul.Astora - wodociąg'!Obszar_wydruku</vt:lpstr>
      <vt:lpstr>ZZK!Obszar_wydruku</vt:lpstr>
      <vt:lpstr>'ul. Asesora'!Tytuły_wydruku</vt:lpstr>
      <vt:lpstr>'ul.Astora - wodociąg'!Tytuły_wydruku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Makowska Katarzyna</dc:creator>
  <cp:keywords/>
  <dc:description/>
  <cp:lastModifiedBy>Makowska Katarzyna</cp:lastModifiedBy>
  <cp:lastPrinted>2019-10-29T09:41:45Z</cp:lastPrinted>
  <dcterms:created xsi:type="dcterms:W3CDTF">2017-05-10T12:13:21Z</dcterms:created>
  <dcterms:modified xsi:type="dcterms:W3CDTF">2020-01-21T06:14:19Z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0x010100AA7E44F440625B448435CB6924B3BBD5</vt:lpwstr>
  </property>
</Properties>
</file>